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P JUMAPA 2020\"/>
    </mc:Choice>
  </mc:AlternateContent>
  <xr:revisionPtr revIDLastSave="0" documentId="8_{34A3DF74-7649-42A8-AEA7-8F3B63CB761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PPI!$A$3:$N$37</definedName>
  </definedNames>
  <calcPr calcId="181029"/>
</workbook>
</file>

<file path=xl/calcChain.xml><?xml version="1.0" encoding="utf-8"?>
<calcChain xmlns="http://schemas.openxmlformats.org/spreadsheetml/2006/main">
  <c r="K35" i="1" l="1"/>
  <c r="K34" i="1"/>
  <c r="K33" i="1"/>
  <c r="M32" i="1"/>
  <c r="L32" i="1"/>
  <c r="K32" i="1"/>
  <c r="J32" i="1"/>
  <c r="N32" i="1" s="1"/>
  <c r="M31" i="1"/>
  <c r="L31" i="1"/>
  <c r="K31" i="1"/>
  <c r="J31" i="1"/>
  <c r="N31" i="1" s="1"/>
  <c r="M30" i="1"/>
  <c r="L30" i="1"/>
  <c r="K30" i="1"/>
  <c r="J30" i="1"/>
  <c r="N30" i="1" s="1"/>
  <c r="M29" i="1"/>
  <c r="L29" i="1"/>
  <c r="K29" i="1"/>
  <c r="J29" i="1"/>
  <c r="N29" i="1" s="1"/>
  <c r="M28" i="1"/>
  <c r="L28" i="1"/>
  <c r="K28" i="1"/>
  <c r="J28" i="1"/>
  <c r="N28" i="1" s="1"/>
  <c r="M27" i="1"/>
  <c r="L27" i="1"/>
  <c r="K27" i="1"/>
  <c r="J27" i="1"/>
  <c r="N27" i="1" s="1"/>
  <c r="M26" i="1"/>
  <c r="L26" i="1"/>
  <c r="K26" i="1"/>
  <c r="J26" i="1"/>
  <c r="N26" i="1" s="1"/>
  <c r="M25" i="1"/>
  <c r="L25" i="1"/>
  <c r="K25" i="1"/>
  <c r="J25" i="1"/>
  <c r="M24" i="1"/>
  <c r="L24" i="1"/>
  <c r="K24" i="1"/>
  <c r="J24" i="1"/>
  <c r="N24" i="1" s="1"/>
  <c r="M22" i="1"/>
  <c r="L22" i="1"/>
  <c r="K22" i="1"/>
  <c r="J22" i="1"/>
  <c r="N22" i="1" s="1"/>
  <c r="M21" i="1"/>
  <c r="L21" i="1"/>
  <c r="K21" i="1"/>
  <c r="J21" i="1"/>
  <c r="N21" i="1" s="1"/>
  <c r="M14" i="1"/>
  <c r="L14" i="1"/>
  <c r="K14" i="1"/>
  <c r="J14" i="1"/>
  <c r="N14" i="1" s="1"/>
  <c r="M13" i="1"/>
  <c r="L13" i="1"/>
  <c r="K13" i="1"/>
  <c r="J13" i="1"/>
  <c r="N13" i="1" s="1"/>
  <c r="M10" i="1"/>
  <c r="L10" i="1"/>
  <c r="K10" i="1"/>
  <c r="J10" i="1"/>
  <c r="N10" i="1" s="1"/>
  <c r="M9" i="1"/>
  <c r="L9" i="1"/>
  <c r="K9" i="1"/>
  <c r="J9" i="1"/>
  <c r="N9" i="1" s="1"/>
  <c r="M8" i="1"/>
  <c r="L8" i="1"/>
  <c r="K8" i="1"/>
  <c r="J8" i="1"/>
  <c r="N8" i="1" s="1"/>
  <c r="M5" i="1"/>
  <c r="L5" i="1"/>
  <c r="K5" i="1"/>
  <c r="J5" i="1"/>
  <c r="N5" i="1" s="1"/>
  <c r="M4" i="1"/>
  <c r="L4" i="1"/>
  <c r="K4" i="1"/>
  <c r="J4" i="1"/>
  <c r="N4" i="1" s="1"/>
</calcChain>
</file>

<file path=xl/sharedStrings.xml><?xml version="1.0" encoding="utf-8"?>
<sst xmlns="http://schemas.openxmlformats.org/spreadsheetml/2006/main" count="148" uniqueCount="54">
  <si>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</si>
  <si>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</si>
  <si>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</si>
  <si>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</si>
  <si>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</si>
  <si>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</si>
  <si>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</si>
  <si>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</si>
  <si>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</si>
  <si>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</si>
  <si>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</si>
  <si>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</si>
  <si>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</si>
  <si>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</si>
  <si>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</si>
  <si>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</si>
  <si>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</si>
  <si>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PROGRAMA GENERAL DE OBRA</t>
  </si>
  <si>
    <t xml:space="preserve">REHABILITACIÓN DE REDES DE AGUA POTABLE Y DRENAJE </t>
  </si>
  <si>
    <t>JUMAPA</t>
  </si>
  <si>
    <t>AMPLIACION DE REDES DE AGUA Y DRENAJE</t>
  </si>
  <si>
    <t xml:space="preserve">MANTENIMIENTO DE POZOS PROFUNDOS </t>
  </si>
  <si>
    <t xml:space="preserve">PERFORACION DE POZOS PROFUNDOS </t>
  </si>
  <si>
    <t>EQUIPAMIENTO ELECTROMECANICO DE POZOS PROFUNDOS</t>
  </si>
  <si>
    <t>SUSTITUCION DE REDES DE AGUA POTABLE Y TOMAS DOMICILIARIAS DEL SECTOR ALAMEDA (SEGUNDA ETAPA)</t>
  </si>
  <si>
    <t xml:space="preserve">CONSTRUCCION DE CARCAMO 10 DE ABRIL </t>
  </si>
  <si>
    <t>LINEA DE CONDUCCION DE CARCAMO 10 DE ABRIL A COLECTOR NORPONIENTE</t>
  </si>
  <si>
    <t>CRUZAMIENTO SUBTERRANEO DE COLECTOR  PROL 2 DE ABRIL CON VIAS DEL FERROCARRIL DEL KM "NB 65+252"</t>
  </si>
  <si>
    <t>CONSTRUCCION DE PUENTE PEATONAL SOBRE DREN PRINCIPAL FRENTE A LA CALLE DE LOS OLIVOS EN LA COL. PARAISO</t>
  </si>
  <si>
    <t>PGO</t>
  </si>
  <si>
    <t>"Bajo protesta de decir verdad declaramos que los Estados Financieros y sus notas, son razonablemente correctos y son responsabilidad del emisor."</t>
  </si>
  <si>
    <t>SUSTITUCION DE REDES DE AGUA POTABLE Y TOMAS DOMICILIARIAS DEL SECTOR CAÑITOS (TERCERA ETAPA)</t>
  </si>
  <si>
    <t>CRUZAMIENTO SUBTERRÁNEO DE COLECTOR PLUVIAL CAMINO A JOFRE CON LÍNEAS DE PEMEX</t>
  </si>
  <si>
    <t>CONSTRUCCIÓN DE COLECTORES DE AGUAS NEGRAS Y PLUVIALES</t>
  </si>
  <si>
    <t>REVESTIMIENTO DE CANALES PLUVIALES.</t>
  </si>
  <si>
    <t xml:space="preserve">PERFORACION DE POZO DE INFILTRACION </t>
  </si>
  <si>
    <t>SISTEMA DE RIEGO DE ÁREAS VERDES PÚBLICAS</t>
  </si>
  <si>
    <t>INSTALACION DE TOMAS DOMICILIARIAS INDEPENDIENTES PARA DEPARTAMENTOS EN EDIFICIOS</t>
  </si>
  <si>
    <t>EQUIPAMIENTO ELECTROMECANICO DE CARCAMO DE EXCEDENCIAS Y LINEA DE CONDUCCION PARA LA SEGUNDA FRACCION DE CRESPO</t>
  </si>
  <si>
    <t>REHABILITACION DE CARCAMO NUEVO LEON</t>
  </si>
  <si>
    <t>REMODELACIÓN DE ÁREA JURÍDICA DEL EDIFICIO DE JUMAPA</t>
  </si>
  <si>
    <t>EQUIPAMIENTO ELECTROMECÁNICO DE TANQUE SUPERFICIAL FUNDACIÓN, CON 3 BOMBAS HORIZONTALES PARA UN GASTO DE 36 LPS POR CADA BOMBA Y UNA CARGA DE 30 M</t>
  </si>
  <si>
    <t>BARDAS PERIMETRALES PARA EL CARCAMO INDUSTRIAL 3</t>
  </si>
  <si>
    <t>SECTORIZACIÓN DE LA RED DE DISTRIBUCIÓN, CONTROL DE PRESIÓN, OPTIMIZACIÓN DE LA CAPACIDAD DE ALMACENAMIENTO</t>
  </si>
  <si>
    <t>ADQUISICIÓN DE 1 CAMIÓN CISTERNA DE 10,000 LITROS NECESARIO PARA LA DISTRIBUCIÓN DE AGUA POTABLE</t>
  </si>
  <si>
    <t>SUMINISTRO E INSTALACIÓN DE 9 MACROMEDIDORES EN SECTORES, INCLUYE EQUIPAMIENTO PARA REGISTRO DE DATOS Y TRANSMISIÓN A DISTANCIA (SEGUNDA ETAPA)</t>
  </si>
  <si>
    <t>CONSTRUCCION DE RED DE DRENAJE PARA ENTREGA DE AGUA AL EJIDO CIUDAD DE CELAYA EN EL LADO SUR DE LA PTAR GENERAL</t>
  </si>
  <si>
    <t>SUSTITUCION DE REDES DE AGUA POTABLE  Y TOMAS DOMICILIARIAS DEL SECTOR ALAMEDA (TERCERA ETAPA)</t>
  </si>
  <si>
    <t xml:space="preserve">SUMINISTRO DE 12,000 MICROMEDIDORES DE 1/2", PARA AGUA POTABLE, CHORRO MULTIPLE, CLASE "B"
</t>
  </si>
  <si>
    <t>MEJORAS A LA PTAR CAMINO REAL</t>
  </si>
  <si>
    <t xml:space="preserve">SUMINISTRO E INSTALACIÓN DE 2,500 MICROMEDIDORES VOLUMETRICOS CLASE C
</t>
  </si>
  <si>
    <t>LINEA DE CONDUCCION Y ALIMENTACION DEL SECTOR ALAMEDA (PRIMERA ETAPA)</t>
  </si>
  <si>
    <t>REHABILITACION Y MANTENIMIENTO DE TANQUES</t>
  </si>
  <si>
    <t>JUNTA MUNICIPAL DE AGUA POTABLE Y ALCANTARILLADO DE CELAYA, GTO.
Programas y Proyectos de Inversión
CUENTA PÚBLICA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</si>
</sst>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#,##0.00_ ;[Red]\-#,##0.00\ "/>
  </numFmts>
  <fonts count="12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  "/>
    </font>
    <font>
      <sz val="8"/>
      <name val="Arial  "/>
    </font>
    <font>
      <sz val="10"/>
      <name val="Arial Narrow"/>
      <family val="2"/>
    </font>
    <font>
      <b/>
      <sz val="8"/>
      <color theme="1"/>
      <name val="Arial  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9" fontId="5" fillId="0" borderId="0" xfId="17" applyFont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166" fontId="0" fillId="0" borderId="0" xfId="0" applyNumberFormat="1" applyProtection="1"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justify" vertical="center" wrapText="1"/>
      <protection locked="0"/>
    </xf>
    <xf numFmtId="10" fontId="6" fillId="0" borderId="6" xfId="17" applyNumberFormat="1" applyFont="1" applyBorder="1" applyAlignment="1" applyProtection="1">
      <alignment horizontal="center" vertical="center"/>
      <protection locked="0"/>
    </xf>
    <xf numFmtId="9" fontId="6" fillId="0" borderId="6" xfId="17" applyFont="1" applyBorder="1" applyAlignment="1" applyProtection="1">
      <alignment horizontal="center" vertical="center"/>
      <protection locked="0"/>
    </xf>
    <xf numFmtId="43" fontId="6" fillId="0" borderId="6" xfId="19" applyFont="1" applyBorder="1" applyAlignment="1" applyProtection="1">
      <alignment vertical="center"/>
      <protection locked="0"/>
    </xf>
    <xf numFmtId="43" fontId="6" fillId="0" borderId="6" xfId="19" applyFont="1" applyFill="1" applyBorder="1" applyAlignment="1" applyProtection="1">
      <alignment vertical="center"/>
      <protection locked="0"/>
    </xf>
    <xf numFmtId="43" fontId="6" fillId="0" borderId="6" xfId="19" applyFont="1" applyBorder="1" applyAlignment="1" applyProtection="1">
      <alignment horizontal="center" vertical="center" wrapText="1"/>
      <protection locked="0"/>
    </xf>
    <xf numFmtId="43" fontId="6" fillId="0" borderId="6" xfId="19" applyFont="1" applyBorder="1" applyAlignment="1" applyProtection="1">
      <alignment horizontal="center" vertical="center"/>
      <protection locked="0"/>
    </xf>
    <xf numFmtId="43" fontId="10" fillId="0" borderId="6" xfId="19" applyFont="1" applyFill="1" applyBorder="1" applyAlignment="1" applyProtection="1">
      <alignment horizontal="center" vertical="center"/>
      <protection locked="0"/>
    </xf>
    <xf numFmtId="43" fontId="7" fillId="0" borderId="6" xfId="19" applyFont="1" applyFill="1" applyBorder="1" applyAlignment="1" applyProtection="1">
      <alignment horizontal="center" vertical="center" wrapText="1"/>
      <protection locked="0"/>
    </xf>
    <xf numFmtId="43" fontId="8" fillId="0" borderId="0" xfId="19" applyFont="1" applyBorder="1" applyAlignment="1" applyProtection="1">
      <alignment vertical="center"/>
      <protection locked="0"/>
    </xf>
    <xf numFmtId="43" fontId="5" fillId="0" borderId="0" xfId="19" applyFont="1" applyBorder="1" applyAlignment="1" applyProtection="1">
      <alignment horizontal="center" vertical="center" wrapText="1"/>
      <protection locked="0"/>
    </xf>
    <xf numFmtId="43" fontId="5" fillId="0" borderId="0" xfId="19" applyFont="1" applyFill="1" applyBorder="1" applyAlignment="1" applyProtection="1">
      <alignment horizontal="center" vertical="center"/>
      <protection locked="0"/>
    </xf>
    <xf numFmtId="43" fontId="5" fillId="0" borderId="0" xfId="19" applyFont="1" applyBorder="1" applyAlignment="1" applyProtection="1">
      <alignment vertical="center"/>
      <protection locked="0"/>
    </xf>
    <xf numFmtId="43" fontId="5" fillId="0" borderId="0" xfId="19" applyFont="1" applyFill="1" applyBorder="1" applyAlignment="1" applyProtection="1">
      <alignment vertical="center"/>
      <protection locked="0"/>
    </xf>
    <xf numFmtId="43" fontId="0" fillId="0" borderId="0" xfId="19" applyFont="1" applyProtection="1"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1" xfId="16" applyFont="1" applyFill="1" applyBorder="1" applyAlignment="1">
      <alignment horizontal="center" vertical="top" wrapText="1"/>
    </xf>
    <xf numFmtId="43" fontId="11" fillId="2" borderId="2" xfId="19" applyFont="1" applyFill="1" applyBorder="1" applyAlignment="1">
      <alignment horizontal="center" wrapText="1"/>
    </xf>
    <xf numFmtId="43" fontId="11" fillId="2" borderId="3" xfId="19" applyFont="1" applyFill="1" applyBorder="1" applyAlignment="1">
      <alignment horizontal="center" wrapText="1"/>
    </xf>
    <xf numFmtId="43" fontId="11" fillId="2" borderId="4" xfId="19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2" xfId="11" applyFont="1" applyFill="1" applyBorder="1" applyAlignment="1">
      <alignment horizontal="left" vertical="center"/>
    </xf>
    <xf numFmtId="0" fontId="11" fillId="2" borderId="4" xfId="11" applyFont="1" applyFill="1" applyBorder="1" applyAlignment="1">
      <alignment horizontal="center" vertical="center"/>
    </xf>
    <xf numFmtId="0" fontId="11" fillId="2" borderId="5" xfId="16" applyFont="1" applyFill="1" applyBorder="1" applyAlignment="1">
      <alignment horizontal="center" vertical="top" wrapText="1"/>
    </xf>
    <xf numFmtId="43" fontId="11" fillId="2" borderId="6" xfId="19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wrapText="1"/>
    </xf>
    <xf numFmtId="4" fontId="11" fillId="2" borderId="6" xfId="11" applyNumberFormat="1" applyFont="1" applyFill="1" applyBorder="1" applyAlignment="1">
      <alignment horizontal="center" vertical="center" wrapText="1"/>
    </xf>
  </cellXfs>
  <cellStyles count="20">
    <cellStyle name="Euro" xfId="1" xr:uid="{00000000-0005-0000-0000-000000000000}"/>
    <cellStyle name="Millares" xfId="19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6000000}"/>
    <cellStyle name="Moneda 4" xfId="18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  <cellStyle name="Normal_141008Reportes Cuadros Institucionales-sectorialesADV" xfId="16" xr:uid="{00000000-0005-0000-0000-000012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showGridLines="0"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N1"/>
    </sheetView>
  </sheetViews>
  <sheetFormatPr baseColWidth="10" defaultRowHeight="11.25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5.1640625" style="23" customWidth="1"/>
    <col min="6" max="6" width="17.1640625" style="23" customWidth="1"/>
    <col min="7" max="7" width="16.83203125" style="23" customWidth="1"/>
    <col min="8" max="10" width="13.33203125" style="23" customWidth="1"/>
    <col min="11" max="14" width="11.83203125" style="2" customWidth="1"/>
    <col min="15" max="16384" width="12" style="2"/>
  </cols>
  <sheetData>
    <row r="1" spans="1:14" s="1" customFormat="1" ht="48" customHeight="1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>
      <c r="A2" s="25"/>
      <c r="B2" s="25"/>
      <c r="C2" s="25"/>
      <c r="D2" s="25"/>
      <c r="E2" s="26"/>
      <c r="F2" s="27" t="s">
        <v>2</v>
      </c>
      <c r="G2" s="28"/>
      <c r="H2" s="26"/>
      <c r="I2" s="27" t="s">
        <v>8</v>
      </c>
      <c r="J2" s="28"/>
      <c r="K2" s="29" t="s">
        <v>15</v>
      </c>
      <c r="L2" s="30"/>
      <c r="M2" s="31" t="s">
        <v>14</v>
      </c>
      <c r="N2" s="32"/>
    </row>
    <row r="3" spans="1:14" s="1" customFormat="1" ht="21.95" customHeight="1">
      <c r="A3" s="33" t="s">
        <v>16</v>
      </c>
      <c r="B3" s="33" t="s">
        <v>0</v>
      </c>
      <c r="C3" s="33" t="s">
        <v>5</v>
      </c>
      <c r="D3" s="33" t="s">
        <v>1</v>
      </c>
      <c r="E3" s="34" t="s">
        <v>3</v>
      </c>
      <c r="F3" s="34" t="s">
        <v>4</v>
      </c>
      <c r="G3" s="34" t="s">
        <v>6</v>
      </c>
      <c r="H3" s="34" t="s">
        <v>9</v>
      </c>
      <c r="I3" s="34" t="s">
        <v>4</v>
      </c>
      <c r="J3" s="34" t="s">
        <v>7</v>
      </c>
      <c r="K3" s="35" t="s">
        <v>10</v>
      </c>
      <c r="L3" s="35" t="s">
        <v>11</v>
      </c>
      <c r="M3" s="36" t="s">
        <v>12</v>
      </c>
      <c r="N3" s="36" t="s">
        <v>13</v>
      </c>
    </row>
    <row r="4" spans="1:14" ht="25.5">
      <c r="A4" s="8" t="s">
        <v>29</v>
      </c>
      <c r="B4" s="8" t="s">
        <v>17</v>
      </c>
      <c r="C4" s="9" t="s">
        <v>18</v>
      </c>
      <c r="D4" s="8" t="s">
        <v>19</v>
      </c>
      <c r="E4" s="12">
        <v>14505313.143360246</v>
      </c>
      <c r="F4" s="13">
        <v>12462142</v>
      </c>
      <c r="G4" s="13">
        <v>8964198.2400000002</v>
      </c>
      <c r="H4" s="14">
        <v>4170</v>
      </c>
      <c r="I4" s="14">
        <v>3510</v>
      </c>
      <c r="J4" s="15">
        <f>((G4*H4)/F4)</f>
        <v>2999.5410629087683</v>
      </c>
      <c r="K4" s="10">
        <f>+((F4/12)/F4)*12</f>
        <v>1</v>
      </c>
      <c r="L4" s="11">
        <f>+G4/F4</f>
        <v>0.71931440357524412</v>
      </c>
      <c r="M4" s="10">
        <f>+((H4/H4)/12)*12</f>
        <v>1</v>
      </c>
      <c r="N4" s="11">
        <f>+J4/I4</f>
        <v>0.85457010339281148</v>
      </c>
    </row>
    <row r="5" spans="1:14" ht="25.5">
      <c r="A5" s="8" t="s">
        <v>29</v>
      </c>
      <c r="B5" s="8" t="s">
        <v>17</v>
      </c>
      <c r="C5" s="9" t="s">
        <v>20</v>
      </c>
      <c r="D5" s="8" t="s">
        <v>19</v>
      </c>
      <c r="E5" s="12">
        <v>9592481.4366397578</v>
      </c>
      <c r="F5" s="16">
        <v>1440764.78</v>
      </c>
      <c r="G5" s="16">
        <v>1440764.78</v>
      </c>
      <c r="H5" s="14">
        <v>6418.73</v>
      </c>
      <c r="I5" s="14">
        <v>1978</v>
      </c>
      <c r="J5" s="15">
        <f t="shared" ref="J5:J32" si="0">((G5*H5)/F5)</f>
        <v>6418.73</v>
      </c>
      <c r="K5" s="10">
        <f t="shared" ref="K5:K35" si="1">+((F5/12)/F5)*12</f>
        <v>1</v>
      </c>
      <c r="L5" s="11">
        <f t="shared" ref="L5:L32" si="2">+G5/F5</f>
        <v>1</v>
      </c>
      <c r="M5" s="10">
        <f t="shared" ref="M5:M28" si="3">+((H5/H5)/12)*12</f>
        <v>1</v>
      </c>
      <c r="N5" s="11">
        <f t="shared" ref="N5:N32" si="4">+J5/I5</f>
        <v>3.2450606673407481</v>
      </c>
    </row>
    <row r="6" spans="1:14" ht="25.5">
      <c r="A6" s="8" t="s">
        <v>29</v>
      </c>
      <c r="B6" s="8" t="s">
        <v>17</v>
      </c>
      <c r="C6" s="9" t="s">
        <v>21</v>
      </c>
      <c r="D6" s="8" t="s">
        <v>19</v>
      </c>
      <c r="E6" s="12">
        <v>1000000</v>
      </c>
      <c r="F6" s="13">
        <v>0</v>
      </c>
      <c r="G6" s="13">
        <v>0</v>
      </c>
      <c r="H6" s="14">
        <v>4</v>
      </c>
      <c r="I6" s="14">
        <v>0</v>
      </c>
      <c r="J6" s="15">
        <v>0</v>
      </c>
      <c r="K6" s="10">
        <v>0</v>
      </c>
      <c r="L6" s="11">
        <v>0</v>
      </c>
      <c r="M6" s="10">
        <v>0</v>
      </c>
      <c r="N6" s="11">
        <v>0</v>
      </c>
    </row>
    <row r="7" spans="1:14" ht="25.5">
      <c r="A7" s="8" t="s">
        <v>29</v>
      </c>
      <c r="B7" s="8" t="s">
        <v>17</v>
      </c>
      <c r="C7" s="9" t="s">
        <v>22</v>
      </c>
      <c r="D7" s="8" t="s">
        <v>19</v>
      </c>
      <c r="E7" s="12">
        <v>15000000</v>
      </c>
      <c r="F7" s="13">
        <v>0</v>
      </c>
      <c r="G7" s="13">
        <v>0</v>
      </c>
      <c r="H7" s="14">
        <v>3</v>
      </c>
      <c r="I7" s="14">
        <v>0</v>
      </c>
      <c r="J7" s="15">
        <v>0</v>
      </c>
      <c r="K7" s="10">
        <v>0</v>
      </c>
      <c r="L7" s="11">
        <v>0</v>
      </c>
      <c r="M7" s="10">
        <v>0</v>
      </c>
      <c r="N7" s="11">
        <v>0</v>
      </c>
    </row>
    <row r="8" spans="1:14" ht="25.5">
      <c r="A8" s="8" t="s">
        <v>29</v>
      </c>
      <c r="B8" s="8" t="s">
        <v>17</v>
      </c>
      <c r="C8" s="9" t="s">
        <v>23</v>
      </c>
      <c r="D8" s="8" t="s">
        <v>19</v>
      </c>
      <c r="E8" s="12">
        <v>14000000</v>
      </c>
      <c r="F8" s="17">
        <v>7200000</v>
      </c>
      <c r="G8" s="13">
        <v>2783896.47</v>
      </c>
      <c r="H8" s="14">
        <v>2</v>
      </c>
      <c r="I8" s="14">
        <v>2</v>
      </c>
      <c r="J8" s="15">
        <f t="shared" si="0"/>
        <v>0.77330457500000005</v>
      </c>
      <c r="K8" s="10">
        <f t="shared" si="1"/>
        <v>1</v>
      </c>
      <c r="L8" s="11">
        <f t="shared" si="2"/>
        <v>0.38665228750000002</v>
      </c>
      <c r="M8" s="10">
        <f t="shared" si="3"/>
        <v>1</v>
      </c>
      <c r="N8" s="11">
        <f t="shared" si="4"/>
        <v>0.38665228750000002</v>
      </c>
    </row>
    <row r="9" spans="1:14" ht="51">
      <c r="A9" s="8" t="s">
        <v>29</v>
      </c>
      <c r="B9" s="8" t="s">
        <v>17</v>
      </c>
      <c r="C9" s="9" t="s">
        <v>31</v>
      </c>
      <c r="D9" s="8" t="s">
        <v>19</v>
      </c>
      <c r="E9" s="12">
        <v>2000000</v>
      </c>
      <c r="F9" s="13">
        <v>4728635.6100000003</v>
      </c>
      <c r="G9" s="13">
        <v>3202798.92</v>
      </c>
      <c r="H9" s="14">
        <v>4000</v>
      </c>
      <c r="I9" s="14">
        <v>5435</v>
      </c>
      <c r="J9" s="15">
        <f t="shared" si="0"/>
        <v>2709.2795335946807</v>
      </c>
      <c r="K9" s="10">
        <f t="shared" si="1"/>
        <v>1</v>
      </c>
      <c r="L9" s="11">
        <f t="shared" si="2"/>
        <v>0.67731988339867022</v>
      </c>
      <c r="M9" s="10">
        <f t="shared" si="3"/>
        <v>1</v>
      </c>
      <c r="N9" s="11">
        <f t="shared" si="4"/>
        <v>0.498487494681634</v>
      </c>
    </row>
    <row r="10" spans="1:14" ht="51">
      <c r="A10" s="8" t="s">
        <v>29</v>
      </c>
      <c r="B10" s="8" t="s">
        <v>17</v>
      </c>
      <c r="C10" s="9" t="s">
        <v>24</v>
      </c>
      <c r="D10" s="8" t="s">
        <v>19</v>
      </c>
      <c r="E10" s="12">
        <v>3600000</v>
      </c>
      <c r="F10" s="13">
        <v>3750000</v>
      </c>
      <c r="G10" s="13">
        <v>3088715.44</v>
      </c>
      <c r="H10" s="14">
        <v>6600</v>
      </c>
      <c r="I10" s="14">
        <v>5371</v>
      </c>
      <c r="J10" s="15">
        <f t="shared" si="0"/>
        <v>5436.1391744000002</v>
      </c>
      <c r="K10" s="10">
        <f t="shared" si="1"/>
        <v>1</v>
      </c>
      <c r="L10" s="11">
        <f t="shared" si="2"/>
        <v>0.82365745066666662</v>
      </c>
      <c r="M10" s="10">
        <f t="shared" si="3"/>
        <v>1</v>
      </c>
      <c r="N10" s="11">
        <f t="shared" si="4"/>
        <v>1.0121279416123627</v>
      </c>
    </row>
    <row r="11" spans="1:14" ht="38.25">
      <c r="A11" s="8" t="s">
        <v>29</v>
      </c>
      <c r="B11" s="8" t="s">
        <v>17</v>
      </c>
      <c r="C11" s="9" t="s">
        <v>26</v>
      </c>
      <c r="D11" s="8" t="s">
        <v>19</v>
      </c>
      <c r="E11" s="12">
        <v>2000000</v>
      </c>
      <c r="F11" s="13"/>
      <c r="G11" s="13">
        <v>0</v>
      </c>
      <c r="H11" s="14">
        <v>1500</v>
      </c>
      <c r="I11" s="14">
        <v>0</v>
      </c>
      <c r="J11" s="15">
        <v>0</v>
      </c>
      <c r="K11" s="10">
        <v>0</v>
      </c>
      <c r="L11" s="11">
        <v>0</v>
      </c>
      <c r="M11" s="10">
        <v>0</v>
      </c>
      <c r="N11" s="11">
        <v>0</v>
      </c>
    </row>
    <row r="12" spans="1:14" ht="38.25">
      <c r="A12" s="8" t="s">
        <v>29</v>
      </c>
      <c r="B12" s="8" t="s">
        <v>17</v>
      </c>
      <c r="C12" s="9" t="s">
        <v>32</v>
      </c>
      <c r="D12" s="8" t="s">
        <v>19</v>
      </c>
      <c r="E12" s="12">
        <v>3500000</v>
      </c>
      <c r="F12" s="13">
        <v>0</v>
      </c>
      <c r="G12" s="13">
        <v>0</v>
      </c>
      <c r="H12" s="14">
        <v>50</v>
      </c>
      <c r="I12" s="14">
        <v>0</v>
      </c>
      <c r="J12" s="15">
        <v>0</v>
      </c>
      <c r="K12" s="10">
        <v>0</v>
      </c>
      <c r="L12" s="11">
        <v>0</v>
      </c>
      <c r="M12" s="10">
        <v>0</v>
      </c>
      <c r="N12" s="11">
        <v>0</v>
      </c>
    </row>
    <row r="13" spans="1:14" ht="25.5">
      <c r="A13" s="8" t="s">
        <v>29</v>
      </c>
      <c r="B13" s="8" t="s">
        <v>17</v>
      </c>
      <c r="C13" s="9" t="s">
        <v>33</v>
      </c>
      <c r="D13" s="8" t="s">
        <v>19</v>
      </c>
      <c r="E13" s="12">
        <v>3646861.42</v>
      </c>
      <c r="F13" s="13">
        <v>2631550.2400000002</v>
      </c>
      <c r="G13" s="13">
        <v>2465643.21</v>
      </c>
      <c r="H13" s="14">
        <v>500</v>
      </c>
      <c r="I13" s="14">
        <v>900</v>
      </c>
      <c r="J13" s="15">
        <f t="shared" si="0"/>
        <v>468.47732042539303</v>
      </c>
      <c r="K13" s="10">
        <f t="shared" si="1"/>
        <v>1</v>
      </c>
      <c r="L13" s="11">
        <f t="shared" si="2"/>
        <v>0.93695464085078606</v>
      </c>
      <c r="M13" s="10">
        <f t="shared" si="3"/>
        <v>1</v>
      </c>
      <c r="N13" s="11">
        <f t="shared" si="4"/>
        <v>0.52053035602821451</v>
      </c>
    </row>
    <row r="14" spans="1:14" ht="25.5">
      <c r="A14" s="8" t="s">
        <v>29</v>
      </c>
      <c r="B14" s="8" t="s">
        <v>17</v>
      </c>
      <c r="C14" s="9" t="s">
        <v>34</v>
      </c>
      <c r="D14" s="8" t="s">
        <v>19</v>
      </c>
      <c r="E14" s="12">
        <v>2137851.4900000002</v>
      </c>
      <c r="F14" s="13">
        <v>1854110.74</v>
      </c>
      <c r="G14" s="13">
        <v>1854110.7</v>
      </c>
      <c r="H14" s="14">
        <v>200</v>
      </c>
      <c r="I14" s="14">
        <v>200</v>
      </c>
      <c r="J14" s="15">
        <f t="shared" si="0"/>
        <v>199.99999568526312</v>
      </c>
      <c r="K14" s="10">
        <f t="shared" si="1"/>
        <v>1</v>
      </c>
      <c r="L14" s="11">
        <f t="shared" si="2"/>
        <v>0.99999997842631561</v>
      </c>
      <c r="M14" s="10">
        <f t="shared" si="3"/>
        <v>1</v>
      </c>
      <c r="N14" s="11">
        <f t="shared" si="4"/>
        <v>0.99999997842631561</v>
      </c>
    </row>
    <row r="15" spans="1:14" ht="25.5">
      <c r="A15" s="8" t="s">
        <v>29</v>
      </c>
      <c r="B15" s="8" t="s">
        <v>17</v>
      </c>
      <c r="C15" s="9" t="s">
        <v>35</v>
      </c>
      <c r="D15" s="8" t="s">
        <v>19</v>
      </c>
      <c r="E15" s="12">
        <v>1293920</v>
      </c>
      <c r="F15" s="13">
        <v>0</v>
      </c>
      <c r="G15" s="13">
        <v>0</v>
      </c>
      <c r="H15" s="14">
        <v>1</v>
      </c>
      <c r="I15" s="14">
        <v>0</v>
      </c>
      <c r="J15" s="15">
        <v>0</v>
      </c>
      <c r="K15" s="10">
        <v>0</v>
      </c>
      <c r="L15" s="11">
        <v>0</v>
      </c>
      <c r="M15" s="10">
        <v>0</v>
      </c>
      <c r="N15" s="11">
        <v>0</v>
      </c>
    </row>
    <row r="16" spans="1:14" ht="25.5">
      <c r="A16" s="8" t="s">
        <v>29</v>
      </c>
      <c r="B16" s="8" t="s">
        <v>17</v>
      </c>
      <c r="C16" s="9" t="s">
        <v>36</v>
      </c>
      <c r="D16" s="8" t="s">
        <v>19</v>
      </c>
      <c r="E16" s="12">
        <v>1794193.46</v>
      </c>
      <c r="F16" s="13">
        <v>0</v>
      </c>
      <c r="G16" s="13">
        <v>0</v>
      </c>
      <c r="H16" s="14">
        <v>4000</v>
      </c>
      <c r="I16" s="14">
        <v>0</v>
      </c>
      <c r="J16" s="15">
        <v>0</v>
      </c>
      <c r="K16" s="10">
        <v>0</v>
      </c>
      <c r="L16" s="11">
        <v>0</v>
      </c>
      <c r="M16" s="10">
        <v>0</v>
      </c>
      <c r="N16" s="11">
        <v>0</v>
      </c>
    </row>
    <row r="17" spans="1:14" ht="51">
      <c r="A17" s="8" t="s">
        <v>29</v>
      </c>
      <c r="B17" s="8" t="s">
        <v>17</v>
      </c>
      <c r="C17" s="9" t="s">
        <v>37</v>
      </c>
      <c r="D17" s="8" t="s">
        <v>19</v>
      </c>
      <c r="E17" s="12">
        <v>1000000</v>
      </c>
      <c r="F17" s="13">
        <v>0</v>
      </c>
      <c r="G17" s="13">
        <v>0</v>
      </c>
      <c r="H17" s="14">
        <v>480</v>
      </c>
      <c r="I17" s="14">
        <v>0</v>
      </c>
      <c r="J17" s="15">
        <v>0</v>
      </c>
      <c r="K17" s="10">
        <v>0</v>
      </c>
      <c r="L17" s="11">
        <v>0</v>
      </c>
      <c r="M17" s="10">
        <v>0</v>
      </c>
      <c r="N17" s="11">
        <v>0</v>
      </c>
    </row>
    <row r="18" spans="1:14" ht="25.5">
      <c r="A18" s="8" t="s">
        <v>29</v>
      </c>
      <c r="B18" s="8" t="s">
        <v>17</v>
      </c>
      <c r="C18" s="9" t="s">
        <v>25</v>
      </c>
      <c r="D18" s="8" t="s">
        <v>19</v>
      </c>
      <c r="E18" s="12">
        <v>4000000</v>
      </c>
      <c r="F18" s="13">
        <v>0</v>
      </c>
      <c r="G18" s="13">
        <v>0</v>
      </c>
      <c r="H18" s="14">
        <v>1</v>
      </c>
      <c r="I18" s="14">
        <v>0</v>
      </c>
      <c r="J18" s="15">
        <v>0</v>
      </c>
      <c r="K18" s="10">
        <v>0</v>
      </c>
      <c r="L18" s="11">
        <v>0</v>
      </c>
      <c r="M18" s="10">
        <v>0</v>
      </c>
      <c r="N18" s="11">
        <v>0</v>
      </c>
    </row>
    <row r="19" spans="1:14" ht="51">
      <c r="A19" s="8" t="s">
        <v>29</v>
      </c>
      <c r="B19" s="8" t="s">
        <v>17</v>
      </c>
      <c r="C19" s="9" t="s">
        <v>27</v>
      </c>
      <c r="D19" s="8" t="s">
        <v>19</v>
      </c>
      <c r="E19" s="12">
        <v>3500000</v>
      </c>
      <c r="F19" s="13">
        <v>0</v>
      </c>
      <c r="G19" s="13">
        <v>0</v>
      </c>
      <c r="H19" s="14">
        <v>100</v>
      </c>
      <c r="I19" s="14">
        <v>0</v>
      </c>
      <c r="J19" s="15">
        <v>0</v>
      </c>
      <c r="K19" s="10">
        <v>0</v>
      </c>
      <c r="L19" s="11">
        <v>0</v>
      </c>
      <c r="M19" s="10">
        <v>0</v>
      </c>
      <c r="N19" s="11">
        <v>0</v>
      </c>
    </row>
    <row r="20" spans="1:14" ht="51">
      <c r="A20" s="8" t="s">
        <v>29</v>
      </c>
      <c r="B20" s="8" t="s">
        <v>17</v>
      </c>
      <c r="C20" s="9" t="s">
        <v>28</v>
      </c>
      <c r="D20" s="8" t="s">
        <v>19</v>
      </c>
      <c r="E20" s="12">
        <v>506859.3</v>
      </c>
      <c r="F20" s="13">
        <v>0</v>
      </c>
      <c r="G20" s="13">
        <v>0</v>
      </c>
      <c r="H20" s="14">
        <v>1</v>
      </c>
      <c r="I20" s="14">
        <v>0</v>
      </c>
      <c r="J20" s="15">
        <v>0</v>
      </c>
      <c r="K20" s="10">
        <v>0</v>
      </c>
      <c r="L20" s="11">
        <v>0</v>
      </c>
      <c r="M20" s="10">
        <v>0</v>
      </c>
      <c r="N20" s="11">
        <v>0</v>
      </c>
    </row>
    <row r="21" spans="1:14" ht="76.5">
      <c r="A21" s="8" t="s">
        <v>29</v>
      </c>
      <c r="B21" s="8" t="s">
        <v>17</v>
      </c>
      <c r="C21" s="9" t="s">
        <v>45</v>
      </c>
      <c r="D21" s="8" t="s">
        <v>19</v>
      </c>
      <c r="E21" s="12">
        <v>2500000</v>
      </c>
      <c r="F21" s="13">
        <v>3695872.92</v>
      </c>
      <c r="G21" s="13">
        <v>0</v>
      </c>
      <c r="H21" s="14">
        <v>15</v>
      </c>
      <c r="I21" s="14">
        <v>9</v>
      </c>
      <c r="J21" s="15">
        <f t="shared" si="0"/>
        <v>0</v>
      </c>
      <c r="K21" s="10">
        <f t="shared" si="1"/>
        <v>1</v>
      </c>
      <c r="L21" s="11">
        <f t="shared" si="2"/>
        <v>0</v>
      </c>
      <c r="M21" s="10">
        <f t="shared" si="3"/>
        <v>1</v>
      </c>
      <c r="N21" s="11">
        <f t="shared" si="4"/>
        <v>0</v>
      </c>
    </row>
    <row r="22" spans="1:14" ht="51">
      <c r="A22" s="8" t="s">
        <v>29</v>
      </c>
      <c r="B22" s="8" t="s">
        <v>17</v>
      </c>
      <c r="C22" s="9" t="s">
        <v>38</v>
      </c>
      <c r="D22" s="8" t="s">
        <v>19</v>
      </c>
      <c r="E22" s="12">
        <v>1300000</v>
      </c>
      <c r="F22" s="13">
        <v>1508470.67</v>
      </c>
      <c r="G22" s="13">
        <v>1508470.67</v>
      </c>
      <c r="H22" s="14">
        <v>1</v>
      </c>
      <c r="I22" s="14">
        <v>1</v>
      </c>
      <c r="J22" s="15">
        <f t="shared" si="0"/>
        <v>1</v>
      </c>
      <c r="K22" s="10">
        <f t="shared" si="1"/>
        <v>1</v>
      </c>
      <c r="L22" s="11">
        <f t="shared" si="2"/>
        <v>1</v>
      </c>
      <c r="M22" s="10">
        <f t="shared" si="3"/>
        <v>1</v>
      </c>
      <c r="N22" s="11">
        <f t="shared" si="4"/>
        <v>1</v>
      </c>
    </row>
    <row r="23" spans="1:14" ht="25.5">
      <c r="A23" s="8" t="s">
        <v>29</v>
      </c>
      <c r="B23" s="8" t="s">
        <v>17</v>
      </c>
      <c r="C23" s="9" t="s">
        <v>39</v>
      </c>
      <c r="D23" s="8" t="s">
        <v>19</v>
      </c>
      <c r="E23" s="12">
        <v>1319252.3400000001</v>
      </c>
      <c r="F23" s="13">
        <v>0</v>
      </c>
      <c r="G23" s="13">
        <v>0</v>
      </c>
      <c r="H23" s="14">
        <v>1</v>
      </c>
      <c r="I23" s="14">
        <v>0</v>
      </c>
      <c r="J23" s="15">
        <v>0</v>
      </c>
      <c r="K23" s="10">
        <v>0</v>
      </c>
      <c r="L23" s="11">
        <v>0</v>
      </c>
      <c r="M23" s="10">
        <v>0</v>
      </c>
      <c r="N23" s="11">
        <v>0</v>
      </c>
    </row>
    <row r="24" spans="1:14" ht="25.5">
      <c r="A24" s="8" t="s">
        <v>29</v>
      </c>
      <c r="B24" s="8" t="s">
        <v>17</v>
      </c>
      <c r="C24" s="9" t="s">
        <v>40</v>
      </c>
      <c r="D24" s="8" t="s">
        <v>19</v>
      </c>
      <c r="E24" s="13">
        <v>750000</v>
      </c>
      <c r="F24" s="13">
        <v>647570.11</v>
      </c>
      <c r="G24" s="13">
        <v>647570.11</v>
      </c>
      <c r="H24" s="14">
        <v>1</v>
      </c>
      <c r="I24" s="14">
        <v>1</v>
      </c>
      <c r="J24" s="15">
        <f t="shared" si="0"/>
        <v>1</v>
      </c>
      <c r="K24" s="10">
        <f t="shared" si="1"/>
        <v>1</v>
      </c>
      <c r="L24" s="11">
        <f t="shared" si="2"/>
        <v>1</v>
      </c>
      <c r="M24" s="10">
        <f t="shared" si="3"/>
        <v>1</v>
      </c>
      <c r="N24" s="11">
        <f t="shared" si="4"/>
        <v>1</v>
      </c>
    </row>
    <row r="25" spans="1:14" ht="76.5">
      <c r="A25" s="8" t="s">
        <v>29</v>
      </c>
      <c r="B25" s="8" t="s">
        <v>17</v>
      </c>
      <c r="C25" s="9" t="s">
        <v>41</v>
      </c>
      <c r="D25" s="8" t="s">
        <v>19</v>
      </c>
      <c r="E25" s="13">
        <v>6000000</v>
      </c>
      <c r="F25" s="13">
        <v>5200000</v>
      </c>
      <c r="G25" s="13">
        <v>4363753.5599999996</v>
      </c>
      <c r="H25" s="14">
        <v>1</v>
      </c>
      <c r="I25" s="14">
        <v>1</v>
      </c>
      <c r="J25" s="15">
        <f t="shared" si="0"/>
        <v>0.83918337692307687</v>
      </c>
      <c r="K25" s="10">
        <f t="shared" si="1"/>
        <v>1</v>
      </c>
      <c r="L25" s="11">
        <f t="shared" si="2"/>
        <v>0.83918337692307687</v>
      </c>
      <c r="M25" s="10">
        <f t="shared" si="3"/>
        <v>1</v>
      </c>
      <c r="N25" s="11">
        <v>0</v>
      </c>
    </row>
    <row r="26" spans="1:14" ht="25.5">
      <c r="A26" s="8" t="s">
        <v>29</v>
      </c>
      <c r="B26" s="8" t="s">
        <v>17</v>
      </c>
      <c r="C26" s="9" t="s">
        <v>42</v>
      </c>
      <c r="D26" s="8" t="s">
        <v>19</v>
      </c>
      <c r="E26" s="13">
        <v>317001.12</v>
      </c>
      <c r="F26" s="13">
        <v>335062.55</v>
      </c>
      <c r="G26" s="13">
        <v>335062.55</v>
      </c>
      <c r="H26" s="14">
        <v>1</v>
      </c>
      <c r="I26" s="14">
        <v>1</v>
      </c>
      <c r="J26" s="15">
        <f t="shared" si="0"/>
        <v>1</v>
      </c>
      <c r="K26" s="10">
        <f t="shared" si="1"/>
        <v>1</v>
      </c>
      <c r="L26" s="11">
        <f t="shared" si="2"/>
        <v>1</v>
      </c>
      <c r="M26" s="10">
        <f t="shared" si="3"/>
        <v>1</v>
      </c>
      <c r="N26" s="11">
        <f t="shared" si="4"/>
        <v>1</v>
      </c>
    </row>
    <row r="27" spans="1:14" ht="51">
      <c r="A27" s="8" t="s">
        <v>29</v>
      </c>
      <c r="B27" s="8" t="s">
        <v>17</v>
      </c>
      <c r="C27" s="9" t="s">
        <v>43</v>
      </c>
      <c r="D27" s="8" t="s">
        <v>19</v>
      </c>
      <c r="E27" s="13"/>
      <c r="F27" s="13">
        <v>4527353.2</v>
      </c>
      <c r="G27" s="13">
        <v>0</v>
      </c>
      <c r="H27" s="14">
        <v>1</v>
      </c>
      <c r="I27" s="14">
        <v>3683</v>
      </c>
      <c r="J27" s="15">
        <f t="shared" si="0"/>
        <v>0</v>
      </c>
      <c r="K27" s="10">
        <f t="shared" si="1"/>
        <v>1</v>
      </c>
      <c r="L27" s="11">
        <f t="shared" si="2"/>
        <v>0</v>
      </c>
      <c r="M27" s="10">
        <f t="shared" si="3"/>
        <v>1</v>
      </c>
      <c r="N27" s="11">
        <f t="shared" si="4"/>
        <v>0</v>
      </c>
    </row>
    <row r="28" spans="1:14" ht="51">
      <c r="A28" s="8" t="s">
        <v>29</v>
      </c>
      <c r="B28" s="8" t="s">
        <v>17</v>
      </c>
      <c r="C28" s="9" t="s">
        <v>44</v>
      </c>
      <c r="D28" s="8" t="s">
        <v>19</v>
      </c>
      <c r="E28" s="13"/>
      <c r="F28" s="13">
        <v>1415600</v>
      </c>
      <c r="G28" s="13">
        <v>1415600</v>
      </c>
      <c r="H28" s="14">
        <v>1</v>
      </c>
      <c r="I28" s="14">
        <v>1</v>
      </c>
      <c r="J28" s="15">
        <f t="shared" si="0"/>
        <v>1</v>
      </c>
      <c r="K28" s="10">
        <f t="shared" si="1"/>
        <v>1</v>
      </c>
      <c r="L28" s="11">
        <f t="shared" si="2"/>
        <v>1</v>
      </c>
      <c r="M28" s="10">
        <f t="shared" si="3"/>
        <v>1</v>
      </c>
      <c r="N28" s="11">
        <f t="shared" si="4"/>
        <v>1</v>
      </c>
    </row>
    <row r="29" spans="1:14" ht="51">
      <c r="A29" s="8" t="s">
        <v>29</v>
      </c>
      <c r="B29" s="8" t="s">
        <v>17</v>
      </c>
      <c r="C29" s="9" t="s">
        <v>46</v>
      </c>
      <c r="D29" s="8" t="s">
        <v>19</v>
      </c>
      <c r="E29" s="13">
        <v>0</v>
      </c>
      <c r="F29" s="13">
        <v>324791.13</v>
      </c>
      <c r="G29" s="13">
        <v>324791.13</v>
      </c>
      <c r="H29" s="14">
        <v>107</v>
      </c>
      <c r="I29" s="14">
        <v>107</v>
      </c>
      <c r="J29" s="15">
        <f t="shared" si="0"/>
        <v>107.00000000000001</v>
      </c>
      <c r="K29" s="10">
        <f t="shared" si="1"/>
        <v>1</v>
      </c>
      <c r="L29" s="11">
        <f t="shared" si="2"/>
        <v>1</v>
      </c>
      <c r="M29" s="10">
        <f>+((H29/H29)/12)*12</f>
        <v>1</v>
      </c>
      <c r="N29" s="11">
        <f t="shared" si="4"/>
        <v>1.0000000000000002</v>
      </c>
    </row>
    <row r="30" spans="1:14" ht="51">
      <c r="A30" s="8" t="s">
        <v>29</v>
      </c>
      <c r="B30" s="8" t="s">
        <v>17</v>
      </c>
      <c r="C30" s="9" t="s">
        <v>47</v>
      </c>
      <c r="D30" s="8" t="s">
        <v>19</v>
      </c>
      <c r="E30" s="13">
        <v>0</v>
      </c>
      <c r="F30" s="13">
        <v>5333229.91</v>
      </c>
      <c r="G30" s="13">
        <v>2891825.26</v>
      </c>
      <c r="H30" s="14">
        <v>5830</v>
      </c>
      <c r="I30" s="14">
        <v>5829.51</v>
      </c>
      <c r="J30" s="15">
        <f t="shared" si="0"/>
        <v>3161.1877886959496</v>
      </c>
      <c r="K30" s="10">
        <f t="shared" si="1"/>
        <v>1</v>
      </c>
      <c r="L30" s="11">
        <f t="shared" si="2"/>
        <v>0.5422277510627701</v>
      </c>
      <c r="M30" s="10">
        <f t="shared" ref="M30:M31" si="5">+((H30/H30)/12)*12</f>
        <v>1</v>
      </c>
      <c r="N30" s="11">
        <f t="shared" si="4"/>
        <v>0.54227332806632966</v>
      </c>
    </row>
    <row r="31" spans="1:14" ht="63.75">
      <c r="A31" s="8" t="s">
        <v>29</v>
      </c>
      <c r="B31" s="8" t="s">
        <v>17</v>
      </c>
      <c r="C31" s="9" t="s">
        <v>48</v>
      </c>
      <c r="D31" s="8" t="s">
        <v>19</v>
      </c>
      <c r="E31" s="13">
        <v>0</v>
      </c>
      <c r="F31" s="13">
        <v>4592208</v>
      </c>
      <c r="G31" s="13">
        <v>4592208</v>
      </c>
      <c r="H31" s="14">
        <v>12000</v>
      </c>
      <c r="I31" s="14">
        <v>12000</v>
      </c>
      <c r="J31" s="15">
        <f t="shared" si="0"/>
        <v>12000</v>
      </c>
      <c r="K31" s="10">
        <f t="shared" si="1"/>
        <v>1</v>
      </c>
      <c r="L31" s="11">
        <f t="shared" si="2"/>
        <v>1</v>
      </c>
      <c r="M31" s="10">
        <f t="shared" si="5"/>
        <v>1</v>
      </c>
      <c r="N31" s="11">
        <f t="shared" si="4"/>
        <v>1</v>
      </c>
    </row>
    <row r="32" spans="1:14" ht="22.5">
      <c r="A32" s="8" t="s">
        <v>29</v>
      </c>
      <c r="B32" s="8" t="s">
        <v>17</v>
      </c>
      <c r="C32" s="9" t="s">
        <v>49</v>
      </c>
      <c r="D32" s="8" t="s">
        <v>19</v>
      </c>
      <c r="E32" s="13">
        <v>0</v>
      </c>
      <c r="F32" s="13">
        <v>870189.35</v>
      </c>
      <c r="G32" s="13">
        <v>239325.49</v>
      </c>
      <c r="H32" s="14">
        <v>1</v>
      </c>
      <c r="I32" s="14">
        <v>1</v>
      </c>
      <c r="J32" s="15">
        <f t="shared" si="0"/>
        <v>0.27502691224616804</v>
      </c>
      <c r="K32" s="10">
        <f t="shared" si="1"/>
        <v>1</v>
      </c>
      <c r="L32" s="11">
        <f t="shared" si="2"/>
        <v>0.27502691224616804</v>
      </c>
      <c r="M32" s="10">
        <f>+((H32/H32)/12)*12</f>
        <v>1</v>
      </c>
      <c r="N32" s="11">
        <f t="shared" si="4"/>
        <v>0.27502691224616804</v>
      </c>
    </row>
    <row r="33" spans="1:15" ht="51">
      <c r="A33" s="8" t="s">
        <v>29</v>
      </c>
      <c r="B33" s="8" t="s">
        <v>17</v>
      </c>
      <c r="C33" s="9" t="s">
        <v>50</v>
      </c>
      <c r="D33" s="8" t="s">
        <v>19</v>
      </c>
      <c r="E33" s="13"/>
      <c r="F33" s="13">
        <v>2517100</v>
      </c>
      <c r="G33" s="13"/>
      <c r="H33" s="14"/>
      <c r="I33" s="14"/>
      <c r="J33" s="15"/>
      <c r="K33" s="10">
        <f t="shared" si="1"/>
        <v>1</v>
      </c>
      <c r="L33" s="11"/>
      <c r="M33" s="10"/>
      <c r="N33" s="11"/>
    </row>
    <row r="34" spans="1:15" ht="38.25">
      <c r="A34" s="8" t="s">
        <v>29</v>
      </c>
      <c r="B34" s="8" t="s">
        <v>17</v>
      </c>
      <c r="C34" s="9" t="s">
        <v>51</v>
      </c>
      <c r="D34" s="8" t="s">
        <v>19</v>
      </c>
      <c r="E34" s="13"/>
      <c r="F34" s="13">
        <v>3517548.03</v>
      </c>
      <c r="G34" s="13">
        <v>843591.56</v>
      </c>
      <c r="H34" s="14"/>
      <c r="I34" s="14"/>
      <c r="J34" s="15"/>
      <c r="K34" s="10">
        <f t="shared" si="1"/>
        <v>1</v>
      </c>
      <c r="L34" s="11"/>
      <c r="M34" s="10"/>
      <c r="N34" s="11"/>
    </row>
    <row r="35" spans="1:15" ht="25.5">
      <c r="A35" s="8" t="s">
        <v>29</v>
      </c>
      <c r="B35" s="8" t="s">
        <v>17</v>
      </c>
      <c r="C35" s="9" t="s">
        <v>52</v>
      </c>
      <c r="D35" s="8" t="s">
        <v>19</v>
      </c>
      <c r="E35" s="13"/>
      <c r="F35" s="13">
        <v>1600000</v>
      </c>
      <c r="G35" s="13">
        <v>426225.33</v>
      </c>
      <c r="H35" s="14"/>
      <c r="I35" s="14"/>
      <c r="J35" s="15"/>
      <c r="K35" s="10">
        <f t="shared" si="1"/>
        <v>1</v>
      </c>
      <c r="L35" s="11"/>
      <c r="M35" s="10"/>
      <c r="N35" s="11"/>
    </row>
    <row r="36" spans="1:15">
      <c r="A36" s="4"/>
      <c r="B36" s="4"/>
      <c r="C36" s="4"/>
      <c r="D36" s="4"/>
      <c r="E36" s="18"/>
      <c r="F36" s="18"/>
      <c r="G36" s="18"/>
      <c r="H36" s="19"/>
      <c r="I36" s="20"/>
      <c r="J36" s="21"/>
      <c r="K36" s="5"/>
      <c r="L36" s="5"/>
      <c r="M36" s="5"/>
      <c r="N36" s="5"/>
    </row>
    <row r="37" spans="1:15" s="3" customFormat="1" ht="12">
      <c r="A37" s="6" t="s">
        <v>30</v>
      </c>
      <c r="B37" s="4"/>
      <c r="C37" s="4"/>
      <c r="D37" s="4"/>
      <c r="E37" s="22"/>
      <c r="F37" s="21"/>
      <c r="G37" s="21"/>
      <c r="H37" s="19"/>
      <c r="I37" s="20"/>
      <c r="J37" s="21"/>
      <c r="K37" s="5"/>
      <c r="L37" s="5"/>
      <c r="M37" s="5"/>
      <c r="N37" s="5"/>
      <c r="O37" s="7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7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2017-03-30T22:21:48Z</cp:lastPrinted>
  <dcterms:created xsi:type="dcterms:W3CDTF">2014-10-22T05:35:08Z</dcterms:created>
  <dcterms:modified xsi:type="dcterms:W3CDTF">2021-04-16T16:32:11Z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