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E43" i="65"/>
  <c r="D43" i="65"/>
  <c r="F43" i="65" s="1"/>
  <c r="F41" i="65"/>
  <c r="C42" i="65" s="1"/>
  <c r="E42" i="65" s="1"/>
  <c r="F40" i="65"/>
  <c r="F39" i="65"/>
  <c r="E38" i="65"/>
  <c r="D38" i="65"/>
  <c r="F38" i="65" s="1"/>
  <c r="F37" i="65"/>
  <c r="E37" i="65"/>
  <c r="F36" i="65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<sst xmlns="http://schemas.openxmlformats.org/spreadsheetml/2006/main" count="754" uniqueCount="537">
  <si>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</si>
  <si>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</si>
  <si>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</si>
  <si>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</si>
  <si>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</si>
  <si>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</si>
  <si>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</si>
  <si>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</si>
  <si>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</si>
  <si>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</si>
  <si>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</si>
  <si>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</si>
  <si>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</si>
  <si>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</si>
  <si>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</si>
  <si>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</si>
  <si>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</si>
  <si>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</si>
  <si>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</si>
  <si>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</si>
  <si>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</si>
  <si>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</si>
  <si>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</si>
  <si>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</si>
  <si>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</si>
  <si>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</si>
  <si>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</si>
  <si>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</si>
  <si>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</si>
  <si>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</si>
  <si>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</si>
  <si>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</si>
  <si>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</si>
  <si>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</si>
  <si>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</si>
  <si>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</si>
  <si>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</si>
  <si>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</si>
  <si>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</si>
  <si>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</si>
  <si>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</si>
  <si>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</si>
  <si>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</si>
  <si>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</si>
  <si>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</si>
  <si>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</si>
  <si>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</si>
  <si>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</si>
  <si>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</si>
  <si>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</si>
  <si>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</si>
  <si>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</si>
  <si>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</si>
  <si>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</si>
  <si>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</si>
  <si>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</si>
  <si>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</si>
  <si>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</si>
  <si>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</si>
  <si>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</si>
  <si>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</si>
  <si>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</si>
  <si>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</si>
  <si>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</si>
  <si>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</si>
  <si>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</si>
  <si>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</si>
  <si>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</si>
  <si>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</si>
  <si>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</si>
  <si>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</si>
  <si>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</si>
  <si>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</si>
  <si>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</si>
  <si>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</si>
  <si>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</si>
  <si>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</si>
  <si>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</si>
  <si>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</si>
  <si>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</si>
  <si>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</si>
  <si>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</si>
  <si>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</si>
  <si>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</si>
  <si>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</si>
  <si>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</si>
  <si>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</si>
  <si>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</si>
  <si>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</si>
  <si>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</si>
  <si>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</si>
  <si>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</si>
  <si>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</si>
  <si>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</si>
  <si>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</si>
  <si>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</si>
  <si>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</si>
  <si>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</si>
  <si>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</si>
  <si>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</si>
  <si>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</si>
  <si>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</si>
  <si>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</si>
  <si>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</si>
  <si>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</si>
  <si>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</si>
  <si>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</si>
  <si>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</si>
  <si>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</si>
  <si>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</si>
  <si>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</si>
  <si>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</si>
  <si>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</si>
  <si>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</si>
  <si>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</si>
  <si>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</si>
  <si>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</si>
  <si>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</si>
  <si>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</si>
  <si>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</si>
  <si>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</si>
  <si>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</si>
  <si>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</si>
  <si>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</si>
  <si>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</si>
  <si>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</si>
  <si>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</si>
  <si>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</si>
  <si>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</si>
  <si>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</si>
  <si>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</si>
  <si>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</si>
  <si>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</si>
  <si>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</si>
  <si>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</si>
  <si>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</si>
  <si>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</si>
  <si>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</si>
  <si>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</si>
  <si>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</si>
  <si>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</si>
  <si>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</si>
  <si>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</si>
  <si>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</si>
  <si>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</si>
  <si>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</si>
  <si>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</si>
  <si>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</si>
  <si>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</si>
  <si>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</si>
  <si>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</si>
  <si>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</si>
  <si>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</si>
  <si>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</si>
  <si>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</si>
  <si>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</si>
  <si>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</si>
  <si>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</si>
  <si>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</si>
  <si>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</si>
  <si>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</si>
  <si>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</si>
  <si>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</si>
  <si>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</si>
  <si>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</si>
  <si>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</si>
  <si>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</si>
  <si>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</si>
  <si>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</si>
  <si>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</si>
  <si>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</si>
  <si>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</si>
  <si>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</si>
  <si>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</si>
  <si>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</si>
  <si>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</si>
  <si>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</si>
  <si>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</si>
  <si>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</si>
  <si>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</si>
  <si>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</si>
  <si>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</si>
  <si>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</si>
  <si>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</si>
  <si>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</si>
  <si>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</si>
  <si>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</si>
  <si>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</si>
  <si>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</si>
  <si>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</si>
  <si>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</si>
  <si>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</si>
  <si>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</si>
  <si>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</si>
  <si>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</si>
  <si>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</si>
  <si>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</si>
  <si>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</si>
  <si>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</si>
  <si>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</si>
  <si>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</si>
  <si>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</si>
  <si>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</si>
  <si>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</si>
  <si>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</si>
  <si>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</si>
  <si>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</si>
  <si>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</si>
  <si>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</si>
  <si>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</si>
  <si>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</si>
  <si>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</si>
  <si>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</si>
  <si>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</si>
  <si>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</si>
  <si>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</si>
  <si>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</si>
  <si>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</si>
  <si>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</si>
  <si>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</si>
  <si>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</si>
  <si>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</si>
  <si>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</si>
  <si>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</si>
  <si>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</si>
  <si>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</si>
  <si>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</si>
  <si>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</si>
  <si>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</si>
  <si>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</si>
  <si>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</si>
  <si>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</si>
  <si>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</si>
  <si>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</si>
  <si>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</si>
  <si>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</si>
  <si>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</si>
  <si>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</si>
  <si>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</si>
  <si>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</si>
  <si>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</si>
  <si>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</si>
  <si>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</si>
  <si>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</si>
  <si>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</si>
  <si>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</si>
  <si>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</si>
  <si>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</si>
  <si>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</si>
  <si>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</si>
  <si>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</si>
  <si>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</si>
  <si>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</si>
  <si>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</si>
  <si>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</si>
  <si>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</si>
  <si>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</si>
  <si>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</si>
  <si>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</si>
  <si>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</si>
  <si>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</si>
  <si>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</si>
  <si>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</si>
  <si>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</si>
  <si>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</si>
  <si>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</si>
  <si>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</si>
  <si>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</si>
  <si>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</si>
  <si>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</si>
  <si>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</si>
  <si>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</si>
  <si>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</si>
  <si>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</si>
  <si>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</si>
  <si>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</si>
  <si>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</si>
  <si>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</si>
  <si>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</si>
  <si>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</si>
  <si>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</si>
  <si>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</si>
  <si>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</si>
  <si>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</si>
  <si>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</si>
  <si>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</si>
  <si>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</si>
  <si>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</si>
  <si>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</si>
  <si>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</si>
  <si>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</si>
  <si>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</si>
  <si>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</si>
  <si>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</si>
  <si>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</si>
  <si>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</si>
  <si>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</si>
  <si>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</si>
  <si>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</si>
  <si>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</si>
  <si>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</si>
  <si>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</si>
  <si>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</si>
  <si>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</si>
  <si>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</si>
  <si>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</si>
  <si>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</si>
  <si>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</si>
  <si>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</si>
  <si>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</si>
  <si>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</si>
  <si>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</si>
  <si>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</si>
  <si>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</si>
  <si>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</si>
  <si>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</si>
  <si>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</si>
  <si>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</si>
  <si>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</si>
  <si>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</si>
  <si>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</si>
  <si>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</si>
  <si>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</si>
  <si>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</si>
  <si>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</si>
  <si>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</si>
  <si>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</si>
  <si>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</si>
  <si>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</si>
  <si>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</si>
  <si>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</si>
  <si>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</si>
  <si>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</si>
  <si>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</si>
  <si>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</si>
  <si>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</si>
  <si>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</si>
  <si>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</si>
  <si>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</si>
  <si>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</si>
  <si>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</si>
  <si>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</si>
  <si>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</si>
  <si>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</si>
  <si>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</si>
  <si>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</si>
  <si>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</si>
  <si>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</si>
  <si>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</si>
  <si>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</si>
  <si>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</si>
  <si>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</si>
  <si>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</si>
  <si>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</si>
  <si>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</si>
  <si>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</si>
  <si>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</si>
  <si>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</si>
  <si>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</si>
  <si>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</si>
  <si>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</si>
  <si>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</si>
  <si>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</si>
  <si>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</si>
  <si>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</si>
  <si>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</si>
  <si>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</si>
  <si>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</si>
  <si>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</si>
  <si>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</si>
  <si>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</si>
  <si>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</si>
  <si>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</si>
  <si>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</si>
  <si>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</si>
  <si>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</si>
  <si>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</si>
  <si>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</si>
  <si>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</si>
  <si>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</si>
  <si>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</si>
  <si>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</si>
  <si>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</si>
  <si>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</si>
  <si>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</si>
  <si>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</si>
  <si>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</si>
  <si>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</si>
  <si>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</si>
  <si>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</si>
  <si>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</si>
  <si>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</si>
  <si>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</si>
  <si>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</si>
  <si>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</si>
  <si>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</si>
  <si>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</si>
  <si>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</si>
  <si>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</si>
  <si>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</si>
  <si>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</si>
  <si>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</si>
  <si>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</si>
  <si>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</si>
  <si>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</si>
  <si>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</si>
  <si>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</si>
  <si>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</si>
  <si>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</si>
  <si>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</si>
  <si>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</si>
  <si>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</si>
  <si>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</si>
  <si>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</si>
  <si>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</si>
  <si>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</si>
  <si>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</si>
  <si>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</si>
  <si>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</si>
  <si>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</si>
  <si>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</si>
  <si>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</si>
  <si>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</si>
  <si>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</si>
  <si>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</si>
  <si>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</si>
  <si>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</si>
  <si>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</si>
  <si>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</si>
  <si>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</si>
  <si>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</si>
  <si>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</si>
  <si>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</si>
  <si>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</si>
  <si>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</si>
  <si>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</si>
  <si>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</si>
  <si>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</si>
  <si>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</si>
  <si>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</si>
  <si>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</si>
  <si>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</si>
  <si>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</si>
  <si>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</si>
  <si>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</si>
  <si>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</si>
  <si>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</si>
  <si>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</si>
  <si>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</si>
  <si>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</si>
  <si>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</si>
  <si>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</si>
  <si>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</si>
  <si>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</si>
  <si>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</si>
  <si>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</si>
  <si>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</si>
  <si>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</si>
  <si>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</si>
  <si>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</si>
  <si>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</si>
  <si>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</si>
  <si>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</si>
  <si>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</si>
  <si>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</si>
  <si>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</si>
  <si>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</si>
  <si>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</si>
  <si>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</si>
  <si>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</si>
  <si>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</si>
  <si>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</si>
  <si>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</si>
  <si>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</si>
  <si>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</si>
  <si>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</si>
  <si>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</si>
  <si>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</si>
  <si>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</si>
  <si>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</si>
  <si>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</si>
  <si>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</si>
  <si>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</si>
  <si>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</si>
  <si>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</si>
  <si>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</si>
  <si>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</si>
  <si>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</si>
  <si>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</si>
  <si>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</si>
  <si>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</si>
  <si>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</si>
  <si>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</si>
  <si>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</si>
  <si>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</si>
  <si>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</si>
  <si>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</si>
  <si>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</si>
  <si>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</si>
  <si>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</si>
  <si>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</si>
  <si>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</si>
  <si>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</si>
  <si>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</si>
  <si>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</si>
  <si>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</si>
  <si>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</si>
  <si>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</si>
  <si>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</si>
  <si>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</si>
  <si>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</si>
  <si>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</si>
  <si>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</si>
  <si>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</si>
  <si>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</si>
  <si>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</si>
  <si>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</si>
  <si>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</si>
  <si>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</si>
  <si>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</si>
  <si>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</si>
  <si>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</si>
  <si>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</si>
  <si>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</si>
  <si>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</si>
  <si>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</si>
  <si>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</si>
  <si>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</si>
  <si>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</si>
  <si>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</si>
  <si>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</si>
  <si>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</si>
  <si>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</si>
  <si>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</si>
  <si>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CONSEJO DE TURISMO DE CELAYA GUANAJUATO</t>
  </si>
  <si>
    <t>Correspondiente del 1 de Enero al AL 31 DE DICIEMBRE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</si>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</sst>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8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6" fillId="0" borderId="0" xfId="0" applyFont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H36" sqref="H3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  <row r="42" spans="1:2" x14ac:dyDescent="0.2">
      <c r="A42" s="129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C122" zoomScale="106" zoomScaleNormal="106" workbookViewId="0">
      <selection activeCell="E80" sqref="E80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3000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9000</v>
      </c>
      <c r="E16" s="22">
        <v>10480.799999999999</v>
      </c>
      <c r="F16" s="22">
        <v>21730.799999999999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1500</v>
      </c>
      <c r="D21" s="22">
        <v>1500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5802.55</v>
      </c>
      <c r="D22" s="22">
        <v>5802.55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1634930.81</v>
      </c>
      <c r="D60" s="22">
        <f t="shared" ref="D60:E60" si="0">SUM(D61:D68)</f>
        <v>234637.03999999998</v>
      </c>
      <c r="E60" s="22">
        <f t="shared" si="0"/>
        <v>-647604.94999999995</v>
      </c>
    </row>
    <row r="61" spans="1:9" x14ac:dyDescent="0.2">
      <c r="A61" s="20">
        <v>1241</v>
      </c>
      <c r="B61" s="18" t="s">
        <v>183</v>
      </c>
      <c r="C61" s="22">
        <v>972814.88</v>
      </c>
      <c r="D61" s="22">
        <v>96055.84</v>
      </c>
      <c r="E61" s="22">
        <v>-234442.31</v>
      </c>
    </row>
    <row r="62" spans="1:9" x14ac:dyDescent="0.2">
      <c r="A62" s="20">
        <v>1242</v>
      </c>
      <c r="B62" s="18" t="s">
        <v>184</v>
      </c>
      <c r="C62" s="22">
        <v>13803.4</v>
      </c>
      <c r="D62" s="22">
        <v>1380.34</v>
      </c>
      <c r="E62" s="22">
        <v>-3656.12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482464</v>
      </c>
      <c r="D64" s="22">
        <v>120616</v>
      </c>
      <c r="E64" s="22">
        <v>-369475.67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165848.53</v>
      </c>
      <c r="D66" s="22">
        <v>16584.86</v>
      </c>
      <c r="E66" s="22">
        <v>-40030.85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46400</v>
      </c>
      <c r="D72" s="22">
        <f>SUM(D73:D77)</f>
        <v>4640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46400</v>
      </c>
      <c r="D73" s="22">
        <v>4640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443127.08999999997</v>
      </c>
      <c r="D101" s="22">
        <f>SUM(D102:D110)</f>
        <v>443127.08999999997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64142.81</v>
      </c>
      <c r="D102" s="22">
        <f>C102</f>
        <v>64142.81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284435.09999999998</v>
      </c>
      <c r="D103" s="22">
        <f t="shared" ref="D103:D110" si="1">C103</f>
        <v>284435.09999999998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94549.18</v>
      </c>
      <c r="D108" s="22">
        <f t="shared" si="1"/>
        <v>94549.18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0</v>
      </c>
      <c r="D110" s="22">
        <f t="shared" si="1"/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C6" zoomScaleNormal="100" workbookViewId="0">
      <selection activeCell="C8" sqref="C8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719324.67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111.67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111.67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719213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719213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8181650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4031204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4031204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4150446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4150446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8774993.0199999996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8535715.9800000004</v>
      </c>
      <c r="D100" s="55">
        <f>C100/$C$99</f>
        <v>0.97273193956341186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3442362.59</v>
      </c>
      <c r="D101" s="55">
        <f t="shared" ref="D101:D164" si="0">C101/$C$99</f>
        <v>0.3922923450940819</v>
      </c>
      <c r="E101" s="54"/>
    </row>
    <row r="102" spans="1:5" x14ac:dyDescent="0.2">
      <c r="A102" s="52">
        <v>5111</v>
      </c>
      <c r="B102" s="49" t="s">
        <v>308</v>
      </c>
      <c r="C102" s="53">
        <v>2300590.94</v>
      </c>
      <c r="D102" s="55">
        <f t="shared" si="0"/>
        <v>0.26217581424355368</v>
      </c>
      <c r="E102" s="54"/>
    </row>
    <row r="103" spans="1:5" x14ac:dyDescent="0.2">
      <c r="A103" s="52">
        <v>5112</v>
      </c>
      <c r="B103" s="49" t="s">
        <v>309</v>
      </c>
      <c r="C103" s="53">
        <v>0</v>
      </c>
      <c r="D103" s="55">
        <f t="shared" si="0"/>
        <v>0</v>
      </c>
      <c r="E103" s="54"/>
    </row>
    <row r="104" spans="1:5" x14ac:dyDescent="0.2">
      <c r="A104" s="52">
        <v>5113</v>
      </c>
      <c r="B104" s="49" t="s">
        <v>310</v>
      </c>
      <c r="C104" s="53">
        <v>357702.02</v>
      </c>
      <c r="D104" s="55">
        <f t="shared" si="0"/>
        <v>4.0763795388181409E-2</v>
      </c>
      <c r="E104" s="54"/>
    </row>
    <row r="105" spans="1:5" x14ac:dyDescent="0.2">
      <c r="A105" s="52">
        <v>5114</v>
      </c>
      <c r="B105" s="49" t="s">
        <v>311</v>
      </c>
      <c r="C105" s="53">
        <v>498195.48</v>
      </c>
      <c r="D105" s="55">
        <f t="shared" si="0"/>
        <v>5.6774458835979792E-2</v>
      </c>
      <c r="E105" s="54"/>
    </row>
    <row r="106" spans="1:5" x14ac:dyDescent="0.2">
      <c r="A106" s="52">
        <v>5115</v>
      </c>
      <c r="B106" s="49" t="s">
        <v>312</v>
      </c>
      <c r="C106" s="53">
        <v>119180.57</v>
      </c>
      <c r="D106" s="55">
        <f t="shared" si="0"/>
        <v>1.3581842142593524E-2</v>
      </c>
      <c r="E106" s="54"/>
    </row>
    <row r="107" spans="1:5" x14ac:dyDescent="0.2">
      <c r="A107" s="52">
        <v>5116</v>
      </c>
      <c r="B107" s="49" t="s">
        <v>313</v>
      </c>
      <c r="C107" s="53">
        <v>166693.57999999999</v>
      </c>
      <c r="D107" s="55">
        <f t="shared" si="0"/>
        <v>1.8996434483773528E-2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530007.08000000007</v>
      </c>
      <c r="D108" s="55">
        <f t="shared" si="0"/>
        <v>6.0399715280913133E-2</v>
      </c>
      <c r="E108" s="54"/>
    </row>
    <row r="109" spans="1:5" x14ac:dyDescent="0.2">
      <c r="A109" s="52">
        <v>5121</v>
      </c>
      <c r="B109" s="49" t="s">
        <v>315</v>
      </c>
      <c r="C109" s="53">
        <v>440748.86</v>
      </c>
      <c r="D109" s="55">
        <f t="shared" si="0"/>
        <v>5.0227830266695757E-2</v>
      </c>
      <c r="E109" s="54"/>
    </row>
    <row r="110" spans="1:5" x14ac:dyDescent="0.2">
      <c r="A110" s="52">
        <v>5122</v>
      </c>
      <c r="B110" s="49" t="s">
        <v>316</v>
      </c>
      <c r="C110" s="53">
        <v>10462.27</v>
      </c>
      <c r="D110" s="55">
        <f t="shared" si="0"/>
        <v>1.1922824298725198E-3</v>
      </c>
      <c r="E110" s="54"/>
    </row>
    <row r="111" spans="1:5" x14ac:dyDescent="0.2">
      <c r="A111" s="52">
        <v>5123</v>
      </c>
      <c r="B111" s="49" t="s">
        <v>317</v>
      </c>
      <c r="C111" s="53">
        <v>24650</v>
      </c>
      <c r="D111" s="55">
        <f t="shared" si="0"/>
        <v>2.8091190436069433E-3</v>
      </c>
      <c r="E111" s="54"/>
    </row>
    <row r="112" spans="1:5" x14ac:dyDescent="0.2">
      <c r="A112" s="52">
        <v>5124</v>
      </c>
      <c r="B112" s="49" t="s">
        <v>318</v>
      </c>
      <c r="C112" s="53">
        <v>905.83</v>
      </c>
      <c r="D112" s="55">
        <f t="shared" si="0"/>
        <v>1.0322857214079016E-4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320</v>
      </c>
      <c r="C114" s="53">
        <v>38654.22</v>
      </c>
      <c r="D114" s="55">
        <f t="shared" si="0"/>
        <v>4.4050428201936054E-3</v>
      </c>
      <c r="E114" s="54"/>
    </row>
    <row r="115" spans="1:5" x14ac:dyDescent="0.2">
      <c r="A115" s="52">
        <v>5127</v>
      </c>
      <c r="B115" s="49" t="s">
        <v>321</v>
      </c>
      <c r="C115" s="53">
        <v>9438</v>
      </c>
      <c r="D115" s="55">
        <f t="shared" si="0"/>
        <v>1.0755564110978633E-3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5147.8999999999996</v>
      </c>
      <c r="D117" s="55">
        <f t="shared" si="0"/>
        <v>5.8665573730564628E-4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4563346.3099999996</v>
      </c>
      <c r="D118" s="55">
        <f t="shared" si="0"/>
        <v>0.52003987918841665</v>
      </c>
      <c r="E118" s="54"/>
    </row>
    <row r="119" spans="1:5" x14ac:dyDescent="0.2">
      <c r="A119" s="52">
        <v>5131</v>
      </c>
      <c r="B119" s="49" t="s">
        <v>325</v>
      </c>
      <c r="C119" s="53">
        <v>81613.8</v>
      </c>
      <c r="D119" s="55">
        <f t="shared" si="0"/>
        <v>9.3007253469017583E-3</v>
      </c>
      <c r="E119" s="54"/>
    </row>
    <row r="120" spans="1:5" x14ac:dyDescent="0.2">
      <c r="A120" s="52">
        <v>5132</v>
      </c>
      <c r="B120" s="49" t="s">
        <v>326</v>
      </c>
      <c r="C120" s="53">
        <v>392079</v>
      </c>
      <c r="D120" s="55">
        <f t="shared" si="0"/>
        <v>4.4681403062814061E-2</v>
      </c>
      <c r="E120" s="54"/>
    </row>
    <row r="121" spans="1:5" x14ac:dyDescent="0.2">
      <c r="A121" s="52">
        <v>5133</v>
      </c>
      <c r="B121" s="49" t="s">
        <v>327</v>
      </c>
      <c r="C121" s="53">
        <v>168108.4</v>
      </c>
      <c r="D121" s="55">
        <f t="shared" si="0"/>
        <v>1.915766766045815E-2</v>
      </c>
      <c r="E121" s="54"/>
    </row>
    <row r="122" spans="1:5" x14ac:dyDescent="0.2">
      <c r="A122" s="52">
        <v>5134</v>
      </c>
      <c r="B122" s="49" t="s">
        <v>328</v>
      </c>
      <c r="C122" s="53">
        <v>25942.7</v>
      </c>
      <c r="D122" s="55">
        <f t="shared" si="0"/>
        <v>2.95643540010474E-3</v>
      </c>
      <c r="E122" s="54"/>
    </row>
    <row r="123" spans="1:5" x14ac:dyDescent="0.2">
      <c r="A123" s="52">
        <v>5135</v>
      </c>
      <c r="B123" s="49" t="s">
        <v>329</v>
      </c>
      <c r="C123" s="53">
        <v>73528.710000000006</v>
      </c>
      <c r="D123" s="55">
        <f t="shared" si="0"/>
        <v>8.3793468362211888E-3</v>
      </c>
      <c r="E123" s="54"/>
    </row>
    <row r="124" spans="1:5" x14ac:dyDescent="0.2">
      <c r="A124" s="52">
        <v>5136</v>
      </c>
      <c r="B124" s="49" t="s">
        <v>330</v>
      </c>
      <c r="C124" s="53">
        <v>2363121.62</v>
      </c>
      <c r="D124" s="55">
        <f t="shared" si="0"/>
        <v>0.26930182333068114</v>
      </c>
      <c r="E124" s="54"/>
    </row>
    <row r="125" spans="1:5" x14ac:dyDescent="0.2">
      <c r="A125" s="52">
        <v>5137</v>
      </c>
      <c r="B125" s="49" t="s">
        <v>331</v>
      </c>
      <c r="C125" s="53">
        <v>159961.13</v>
      </c>
      <c r="D125" s="55">
        <f t="shared" si="0"/>
        <v>1.8229203104255007E-2</v>
      </c>
      <c r="E125" s="54"/>
    </row>
    <row r="126" spans="1:5" x14ac:dyDescent="0.2">
      <c r="A126" s="52">
        <v>5138</v>
      </c>
      <c r="B126" s="49" t="s">
        <v>332</v>
      </c>
      <c r="C126" s="53">
        <v>1203329.1100000001</v>
      </c>
      <c r="D126" s="55">
        <f t="shared" si="0"/>
        <v>0.13713163158732633</v>
      </c>
      <c r="E126" s="54"/>
    </row>
    <row r="127" spans="1:5" x14ac:dyDescent="0.2">
      <c r="A127" s="52">
        <v>5139</v>
      </c>
      <c r="B127" s="49" t="s">
        <v>333</v>
      </c>
      <c r="C127" s="53">
        <v>95661.84</v>
      </c>
      <c r="D127" s="55">
        <f t="shared" si="0"/>
        <v>1.0901642859654377E-2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239277.04</v>
      </c>
      <c r="D186" s="55">
        <f t="shared" si="1"/>
        <v>2.7268060436588248E-2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239277.04</v>
      </c>
      <c r="D187" s="55">
        <f t="shared" si="1"/>
        <v>2.7268060436588248E-2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234637.04</v>
      </c>
      <c r="D192" s="55">
        <f t="shared" si="1"/>
        <v>2.6739285087203409E-2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4640</v>
      </c>
      <c r="D194" s="55">
        <f t="shared" si="1"/>
        <v>5.2877534938483637E-4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" workbookViewId="0">
      <selection activeCell="A2" sqref="A2:C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435412.77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125981.65</v>
      </c>
    </row>
    <row r="15" spans="1:5" x14ac:dyDescent="0.2">
      <c r="A15" s="31">
        <v>3220</v>
      </c>
      <c r="B15" s="27" t="s">
        <v>419</v>
      </c>
      <c r="C15" s="32">
        <v>873507.32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751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847942.23</v>
      </c>
      <c r="D10" s="32">
        <v>1048998.21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848693.23</v>
      </c>
      <c r="D15" s="32">
        <f>SUM(D8:D14)</f>
        <v>1048998.21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1634930.81</v>
      </c>
    </row>
    <row r="29" spans="1:5" x14ac:dyDescent="0.2">
      <c r="A29" s="31">
        <v>1241</v>
      </c>
      <c r="B29" s="27" t="s">
        <v>183</v>
      </c>
      <c r="C29" s="32">
        <v>972814.88</v>
      </c>
    </row>
    <row r="30" spans="1:5" x14ac:dyDescent="0.2">
      <c r="A30" s="31">
        <v>1242</v>
      </c>
      <c r="B30" s="27" t="s">
        <v>184</v>
      </c>
      <c r="C30" s="32">
        <v>13803.4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482464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165848.53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46400</v>
      </c>
    </row>
    <row r="38" spans="1:5" x14ac:dyDescent="0.2">
      <c r="A38" s="31">
        <v>1251</v>
      </c>
      <c r="B38" s="27" t="s">
        <v>193</v>
      </c>
      <c r="C38" s="32">
        <v>46400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239277.04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239277.04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234637.04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4640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9025564.8200000003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f>C5+C7-C15</f>
        <v>9025564.8200000003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8678750.0500000007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143034.07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143034.07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239277.04</v>
      </c>
    </row>
    <row r="31" spans="1:3" x14ac:dyDescent="0.2">
      <c r="A31" s="97" t="s">
        <v>510</v>
      </c>
      <c r="B31" s="79" t="s">
        <v>386</v>
      </c>
      <c r="C31" s="90">
        <v>239277.04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8774993.0199999996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E1" workbookViewId="0">
      <selection activeCell="H36" sqref="H3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34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9048290.0700000003</v>
      </c>
      <c r="D36" s="32">
        <v>0</v>
      </c>
      <c r="E36" s="32">
        <v>0</v>
      </c>
      <c r="F36" s="32">
        <f>C36+D36-E36</f>
        <v>9048290.0700000003</v>
      </c>
    </row>
    <row r="37" spans="1:6" x14ac:dyDescent="0.2">
      <c r="A37" s="27">
        <v>8120</v>
      </c>
      <c r="B37" s="27" t="s">
        <v>61</v>
      </c>
      <c r="C37" s="32">
        <v>9210490.1500000004</v>
      </c>
      <c r="D37" s="32">
        <v>0</v>
      </c>
      <c r="E37" s="32">
        <f>C37-F37</f>
        <v>8678750.0500000007</v>
      </c>
      <c r="F37" s="32">
        <f>346814.77+184925.33</f>
        <v>531740.1</v>
      </c>
    </row>
    <row r="38" spans="1:6" x14ac:dyDescent="0.2">
      <c r="A38" s="27">
        <v>8130</v>
      </c>
      <c r="B38" s="27" t="s">
        <v>60</v>
      </c>
      <c r="C38" s="32">
        <v>9048290.0700000003</v>
      </c>
      <c r="D38" s="32">
        <f>+-2747677.04</f>
        <v>-2747677.04</v>
      </c>
      <c r="E38" s="32">
        <f>+-2932602.37+207650.58</f>
        <v>-2724951.79</v>
      </c>
      <c r="F38" s="32">
        <f t="shared" ref="F38:F47" si="1">C38+D38-E38</f>
        <v>9025564.8200000003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3000</v>
      </c>
      <c r="E39" s="32">
        <v>0</v>
      </c>
      <c r="F39" s="32">
        <f t="shared" si="1"/>
        <v>3000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9022564.8200000003</v>
      </c>
      <c r="E40" s="32">
        <v>0</v>
      </c>
      <c r="F40" s="32">
        <f t="shared" si="1"/>
        <v>9022564.8200000003</v>
      </c>
    </row>
    <row r="41" spans="1:6" x14ac:dyDescent="0.2">
      <c r="A41" s="27">
        <v>8210</v>
      </c>
      <c r="B41" s="27" t="s">
        <v>57</v>
      </c>
      <c r="C41" s="32">
        <v>9048290.0700000003</v>
      </c>
      <c r="D41" s="32">
        <v>0</v>
      </c>
      <c r="E41" s="32">
        <v>0</v>
      </c>
      <c r="F41" s="32">
        <f t="shared" si="1"/>
        <v>9048290.0700000003</v>
      </c>
    </row>
    <row r="42" spans="1:6" x14ac:dyDescent="0.2">
      <c r="A42" s="27">
        <v>8220</v>
      </c>
      <c r="B42" s="27" t="s">
        <v>56</v>
      </c>
      <c r="C42" s="32">
        <f>+F41</f>
        <v>9048290.0700000003</v>
      </c>
      <c r="D42" s="32">
        <v>0</v>
      </c>
      <c r="E42" s="32">
        <f>C42-F42</f>
        <v>8701475.3000000007</v>
      </c>
      <c r="F42" s="32">
        <v>346814.77</v>
      </c>
    </row>
    <row r="43" spans="1:6" x14ac:dyDescent="0.2">
      <c r="A43" s="27">
        <v>8230</v>
      </c>
      <c r="B43" s="27" t="s">
        <v>55</v>
      </c>
      <c r="C43" s="32">
        <v>9048290.0700000003</v>
      </c>
      <c r="D43" s="32">
        <f>+-2747677.04</f>
        <v>-2747677.04</v>
      </c>
      <c r="E43" s="32">
        <f>+-2932602.37+207650.58</f>
        <v>-2724951.79</v>
      </c>
      <c r="F43" s="32">
        <f t="shared" si="1"/>
        <v>9025564.8200000003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348577.91</v>
      </c>
      <c r="E45" s="32">
        <v>0</v>
      </c>
      <c r="F45" s="32">
        <f t="shared" si="1"/>
        <v>348577.91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8678750.0500000007</v>
      </c>
      <c r="E46" s="32">
        <v>0</v>
      </c>
      <c r="F46" s="32">
        <f t="shared" si="1"/>
        <v>8678750.0500000007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8330172.1399999997</v>
      </c>
      <c r="E47" s="32">
        <v>0</v>
      </c>
      <c r="F47" s="32">
        <f t="shared" si="1"/>
        <v>8330172.1399999997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2020-01-29T16:16:26Z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