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4240" windowHeight="13140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Memoria" sheetId="65" r:id="rId6"/>
    <sheet name="Conciliacion_Ig" sheetId="66" r:id="rId7"/>
    <sheet name="Conciliacion_Eg" sheetId="67" r:id="rId8"/>
  </sheets>
  <definedNames>
    <definedName name="_xlnm.Print_Area" localSheetId="7">Conciliacion_Eg!$A$1:$D$54</definedName>
    <definedName name="_xlnm.Print_Area" localSheetId="6">Conciliacion_Ig!$A$1:$D$38</definedName>
    <definedName name="_xlnm.Print_Area" localSheetId="2">EA!$A$1:$E$223</definedName>
    <definedName name="_xlnm.Print_Area" localSheetId="4">EFE!$A$1:$E$82</definedName>
    <definedName name="_xlnm.Print_Area" localSheetId="1">ESF!$A$1:$I$146</definedName>
    <definedName name="_xlnm.Print_Titles" localSheetId="2">EA!$1:$6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C30" i="67" l="1"/>
  <c r="C7" i="67"/>
  <c r="C15" i="66"/>
  <c r="C7" i="66"/>
  <c r="C20" i="66" l="1"/>
  <c r="C39" i="67"/>
  <c r="C220" i="60" l="1"/>
  <c r="C219" i="60" s="1"/>
  <c r="C79" i="62" l="1"/>
  <c r="C78" i="62" s="1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46" i="62" s="1"/>
  <c r="D46" i="62"/>
  <c r="C37" i="62"/>
  <c r="C28" i="62"/>
  <c r="C20" i="62"/>
  <c r="D15" i="62"/>
  <c r="C15" i="62"/>
  <c r="C25" i="61" l="1"/>
  <c r="C21" i="61"/>
  <c r="C16" i="61"/>
  <c r="C209" i="60"/>
  <c r="C207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61" i="60" s="1"/>
  <c r="C158" i="60"/>
  <c r="C152" i="60"/>
  <c r="C150" i="60"/>
  <c r="C147" i="60"/>
  <c r="C143" i="60"/>
  <c r="C138" i="60"/>
  <c r="C135" i="60"/>
  <c r="C132" i="60"/>
  <c r="C128" i="60" s="1"/>
  <c r="C129" i="60"/>
  <c r="C118" i="60"/>
  <c r="C108" i="60"/>
  <c r="C101" i="60"/>
  <c r="C100" i="60"/>
  <c r="C87" i="60"/>
  <c r="C85" i="60"/>
  <c r="C83" i="60"/>
  <c r="C77" i="60"/>
  <c r="C73" i="60" s="1"/>
  <c r="C74" i="60"/>
  <c r="C65" i="60"/>
  <c r="C59" i="60"/>
  <c r="C46" i="60"/>
  <c r="C37" i="60"/>
  <c r="C34" i="60"/>
  <c r="C28" i="60"/>
  <c r="C25" i="60"/>
  <c r="C19" i="60"/>
  <c r="C9" i="60"/>
  <c r="C137" i="59"/>
  <c r="C125" i="59"/>
  <c r="C118" i="59"/>
  <c r="D114" i="59"/>
  <c r="D113" i="59"/>
  <c r="D112" i="59"/>
  <c r="D111" i="59" s="1"/>
  <c r="G111" i="59"/>
  <c r="F111" i="59"/>
  <c r="E111" i="59"/>
  <c r="C111" i="59"/>
  <c r="D110" i="59"/>
  <c r="D109" i="59"/>
  <c r="D108" i="59"/>
  <c r="D107" i="59"/>
  <c r="D106" i="59"/>
  <c r="D105" i="59"/>
  <c r="D104" i="59"/>
  <c r="D103" i="59"/>
  <c r="D102" i="59"/>
  <c r="G101" i="59"/>
  <c r="F101" i="59"/>
  <c r="E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9" i="59"/>
  <c r="C30" i="59"/>
  <c r="E14" i="59"/>
  <c r="F14" i="59" s="1"/>
  <c r="G14" i="59" s="1"/>
  <c r="D101" i="59" l="1"/>
  <c r="C186" i="60"/>
  <c r="C171" i="60"/>
  <c r="C58" i="60"/>
  <c r="C8" i="60"/>
  <c r="C99" i="60" l="1"/>
  <c r="H3" i="59"/>
  <c r="E3" i="61" s="1"/>
  <c r="D221" i="60" l="1"/>
  <c r="D215" i="60"/>
  <c r="D211" i="60"/>
  <c r="D208" i="60"/>
  <c r="D202" i="60"/>
  <c r="D192" i="60"/>
  <c r="D188" i="60"/>
  <c r="D180" i="60"/>
  <c r="D177" i="60"/>
  <c r="D174" i="60"/>
  <c r="D160" i="60"/>
  <c r="D157" i="60"/>
  <c r="D153" i="60"/>
  <c r="D144" i="60"/>
  <c r="D141" i="60"/>
  <c r="D126" i="60"/>
  <c r="D122" i="60"/>
  <c r="D115" i="60"/>
  <c r="D111" i="60"/>
  <c r="D104" i="60"/>
  <c r="D218" i="60"/>
  <c r="D214" i="60"/>
  <c r="D210" i="60"/>
  <c r="D201" i="60"/>
  <c r="D198" i="60"/>
  <c r="D195" i="60"/>
  <c r="D191" i="60"/>
  <c r="D185" i="60"/>
  <c r="D182" i="60"/>
  <c r="D179" i="60"/>
  <c r="D176" i="60"/>
  <c r="D173" i="60"/>
  <c r="D159" i="60"/>
  <c r="D156" i="60"/>
  <c r="D140" i="60"/>
  <c r="D137" i="60"/>
  <c r="D134" i="60"/>
  <c r="D131" i="60"/>
  <c r="D125" i="60"/>
  <c r="D121" i="60"/>
  <c r="D114" i="60"/>
  <c r="D110" i="60"/>
  <c r="D107" i="60"/>
  <c r="D103" i="60"/>
  <c r="D217" i="60"/>
  <c r="D213" i="60"/>
  <c r="D204" i="60"/>
  <c r="D197" i="60"/>
  <c r="D194" i="60"/>
  <c r="D190" i="60"/>
  <c r="D184" i="60"/>
  <c r="D170" i="60"/>
  <c r="D167" i="60"/>
  <c r="D164" i="60"/>
  <c r="D149" i="60"/>
  <c r="D139" i="60"/>
  <c r="D136" i="60"/>
  <c r="D200" i="60"/>
  <c r="D155" i="60"/>
  <c r="D146" i="60"/>
  <c r="D203" i="60"/>
  <c r="D138" i="60"/>
  <c r="D133" i="60"/>
  <c r="D129" i="60"/>
  <c r="D124" i="60"/>
  <c r="D112" i="60"/>
  <c r="D106" i="60"/>
  <c r="D199" i="60"/>
  <c r="D193" i="60"/>
  <c r="D183" i="60"/>
  <c r="D166" i="60"/>
  <c r="D151" i="60"/>
  <c r="D145" i="60"/>
  <c r="D132" i="60"/>
  <c r="D123" i="60"/>
  <c r="D117" i="60"/>
  <c r="D109" i="60"/>
  <c r="D105" i="60"/>
  <c r="D216" i="60"/>
  <c r="D206" i="60"/>
  <c r="D189" i="60"/>
  <c r="D135" i="60"/>
  <c r="D120" i="60"/>
  <c r="D116" i="60"/>
  <c r="D108" i="60"/>
  <c r="D102" i="60"/>
  <c r="D212" i="60"/>
  <c r="D196" i="60"/>
  <c r="D169" i="60"/>
  <c r="D163" i="60"/>
  <c r="D154" i="60"/>
  <c r="D148" i="60"/>
  <c r="D142" i="60"/>
  <c r="D130" i="60"/>
  <c r="D127" i="60"/>
  <c r="D119" i="60"/>
  <c r="D113" i="60"/>
  <c r="D101" i="60"/>
  <c r="D186" i="60"/>
  <c r="D128" i="60"/>
  <c r="D165" i="60"/>
  <c r="D100" i="60"/>
  <c r="D162" i="60"/>
  <c r="D187" i="60"/>
  <c r="D158" i="60"/>
  <c r="D152" i="60"/>
  <c r="D219" i="60"/>
  <c r="D143" i="60"/>
  <c r="D161" i="60"/>
  <c r="D118" i="60"/>
  <c r="D168" i="60"/>
  <c r="D220" i="60"/>
  <c r="D181" i="60"/>
  <c r="D150" i="60"/>
  <c r="D172" i="60"/>
  <c r="D175" i="60"/>
  <c r="D147" i="60"/>
  <c r="D178" i="60"/>
  <c r="D205" i="60"/>
  <c r="D207" i="60"/>
  <c r="D209" i="60"/>
  <c r="D171" i="60"/>
  <c r="H3" i="65"/>
  <c r="H2" i="65"/>
  <c r="H1" i="65"/>
  <c r="E3" i="60"/>
  <c r="E2" i="60"/>
  <c r="E1" i="60"/>
  <c r="H2" i="59"/>
  <c r="E2" i="61" s="1"/>
  <c r="H1" i="59"/>
  <c r="E1" i="61" s="1"/>
  <c r="A3" i="65"/>
  <c r="A2" i="65"/>
  <c r="A1" i="65"/>
  <c r="A3" i="59" l="1"/>
  <c r="A2" i="59"/>
  <c r="A1" i="59"/>
  <c r="E3" i="62"/>
  <c r="E2" i="62"/>
  <c r="E1" i="62"/>
  <c r="A3" i="60" l="1"/>
  <c r="A3" i="61"/>
  <c r="A1" i="60"/>
  <c r="A1" i="61"/>
  <c r="A3" i="62"/>
  <c r="A1" i="62"/>
</calcChain>
</file>

<file path=xl/sharedStrings.xml><?xml version="1.0" encoding="utf-8"?>
<sst xmlns="http://schemas.openxmlformats.org/spreadsheetml/2006/main" count="747" uniqueCount="537">
  <si>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</si>
  <si>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</si>
  <si>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</si>
  <si>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</si>
  <si>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</si>
  <si>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</si>
  <si>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</si>
  <si>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</si>
  <si>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</si>
  <si>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</si>
  <si>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</si>
  <si>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</si>
  <si>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</si>
  <si>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</si>
  <si>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</si>
  <si>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</si>
  <si>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</si>
  <si>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</si>
  <si>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</si>
  <si>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</si>
  <si>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</si>
  <si>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</si>
  <si>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</si>
  <si>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</si>
  <si>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</si>
  <si>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</si>
  <si>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</si>
  <si>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</si>
  <si>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</si>
  <si>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</si>
  <si>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</si>
  <si>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</si>
  <si>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</si>
  <si>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</si>
  <si>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</si>
  <si>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</si>
  <si>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</si>
  <si>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</si>
  <si>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</si>
  <si>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</si>
  <si>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</si>
  <si>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</si>
  <si>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</si>
  <si>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</si>
  <si>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</si>
  <si>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</si>
  <si>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</si>
  <si>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</si>
  <si>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</si>
  <si>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</si>
  <si>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</si>
  <si>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</si>
  <si>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</si>
  <si>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</si>
  <si>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</si>
  <si>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</si>
  <si>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</si>
  <si>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</si>
  <si>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</si>
  <si>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</si>
  <si>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</si>
  <si>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</si>
  <si>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</si>
  <si>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</si>
  <si>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</si>
  <si>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</si>
  <si>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</si>
  <si>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</si>
  <si>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</si>
  <si>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</si>
  <si>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</si>
  <si>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</si>
  <si>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</si>
  <si>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</si>
  <si>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</si>
  <si>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</si>
  <si>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</si>
  <si>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</si>
  <si>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</si>
  <si>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</si>
  <si>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</si>
  <si>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</si>
  <si>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</si>
  <si>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</si>
  <si>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</si>
  <si>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</si>
  <si>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</si>
  <si>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</si>
  <si>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</si>
  <si>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</si>
  <si>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</si>
  <si>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</si>
  <si>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</si>
  <si>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</si>
  <si>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</si>
  <si>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</si>
  <si>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</si>
  <si>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</si>
  <si>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</si>
  <si>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</si>
  <si>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</si>
  <si>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</si>
  <si>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</si>
  <si>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</si>
  <si>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</si>
  <si>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</si>
  <si>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</si>
  <si>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</si>
  <si>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</si>
  <si>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</si>
  <si>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</si>
  <si>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</si>
  <si>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</si>
  <si>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</si>
  <si>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</si>
  <si>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</si>
  <si>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</si>
  <si>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</si>
  <si>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</si>
  <si>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</si>
  <si>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</si>
  <si>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</si>
  <si>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</si>
  <si>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</si>
  <si>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</si>
  <si>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</si>
  <si>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</si>
  <si>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</si>
  <si>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</si>
  <si>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</si>
  <si>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</si>
  <si>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</si>
  <si>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</si>
  <si>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</si>
  <si>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</si>
  <si>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</si>
  <si>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</si>
  <si>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</si>
  <si>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</si>
  <si>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</si>
  <si>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</si>
  <si>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</si>
  <si>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</si>
  <si>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</si>
  <si>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</si>
  <si>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</si>
  <si>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</si>
  <si>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</si>
  <si>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</si>
  <si>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</si>
  <si>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</si>
  <si>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</si>
  <si>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</si>
  <si>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</si>
  <si>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</si>
  <si>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</si>
  <si>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</si>
  <si>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</si>
  <si>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</si>
  <si>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</si>
  <si>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</si>
  <si>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</si>
  <si>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</si>
  <si>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</si>
  <si>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</si>
  <si>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</si>
  <si>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</si>
  <si>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</si>
  <si>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</si>
  <si>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</si>
  <si>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</si>
  <si>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</si>
  <si>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</si>
  <si>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</si>
  <si>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</si>
  <si>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</si>
  <si>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</si>
  <si>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</si>
  <si>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</si>
  <si>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</si>
  <si>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</si>
  <si>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</si>
  <si>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</si>
  <si>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</si>
  <si>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</si>
  <si>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</si>
  <si>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</si>
  <si>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</si>
  <si>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</si>
  <si>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</si>
  <si>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</si>
  <si>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</si>
  <si>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</si>
  <si>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</si>
  <si>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</si>
  <si>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</si>
  <si>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</si>
  <si>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</si>
  <si>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</si>
  <si>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</si>
  <si>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</si>
  <si>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</si>
  <si>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</si>
  <si>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</si>
  <si>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</si>
  <si>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</si>
  <si>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</si>
  <si>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</si>
  <si>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</si>
  <si>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</si>
  <si>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</si>
  <si>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</si>
  <si>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</si>
  <si>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</si>
  <si>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</si>
  <si>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</si>
  <si>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</si>
  <si>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</si>
  <si>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</si>
  <si>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</si>
  <si>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</si>
  <si>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</si>
  <si>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</si>
  <si>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</si>
  <si>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</si>
  <si>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</si>
  <si>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</si>
  <si>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</si>
  <si>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</si>
  <si>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</si>
  <si>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</si>
  <si>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</si>
  <si>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</si>
  <si>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</si>
  <si>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</si>
  <si>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</si>
  <si>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</si>
  <si>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</si>
  <si>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</si>
  <si>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</si>
  <si>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</si>
  <si>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</si>
  <si>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</si>
  <si>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</si>
  <si>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</si>
  <si>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</si>
  <si>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</si>
  <si>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</si>
  <si>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</si>
  <si>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</si>
  <si>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</si>
  <si>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</si>
  <si>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</si>
  <si>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</si>
  <si>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</si>
  <si>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</si>
  <si>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</si>
  <si>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</si>
  <si>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</si>
  <si>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</si>
  <si>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</si>
  <si>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</si>
  <si>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</si>
  <si>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</si>
  <si>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</si>
  <si>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</si>
  <si>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</si>
  <si>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</si>
  <si>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</si>
  <si>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</si>
  <si>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</si>
  <si>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</si>
  <si>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</si>
  <si>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</si>
  <si>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</si>
  <si>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</si>
  <si>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</si>
  <si>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</si>
  <si>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</si>
  <si>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</si>
  <si>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</si>
  <si>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</si>
  <si>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</si>
  <si>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</si>
  <si>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</si>
  <si>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</si>
  <si>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</si>
  <si>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</si>
  <si>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</si>
  <si>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</si>
  <si>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</si>
  <si>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</si>
  <si>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</si>
  <si>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</si>
  <si>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</si>
  <si>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</si>
  <si>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</si>
  <si>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</si>
  <si>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</si>
  <si>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</si>
  <si>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</si>
  <si>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</si>
  <si>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</si>
  <si>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</si>
  <si>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</si>
  <si>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</si>
  <si>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</si>
  <si>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</si>
  <si>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</si>
  <si>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</si>
  <si>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</si>
  <si>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</si>
  <si>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</si>
  <si>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</si>
  <si>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</si>
  <si>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</si>
  <si>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</si>
  <si>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</si>
  <si>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</si>
  <si>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</si>
  <si>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</si>
  <si>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</si>
  <si>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</si>
  <si>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</si>
  <si>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</si>
  <si>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</si>
  <si>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</si>
  <si>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</si>
  <si>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</si>
  <si>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</si>
  <si>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</si>
  <si>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</si>
  <si>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</si>
  <si>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</si>
  <si>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</si>
  <si>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</si>
  <si>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</si>
  <si>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</si>
  <si>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</si>
  <si>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</si>
  <si>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</si>
  <si>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</si>
  <si>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</si>
  <si>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</si>
  <si>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</si>
  <si>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</si>
  <si>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</si>
  <si>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</si>
  <si>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</si>
  <si>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</si>
  <si>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</si>
  <si>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</si>
  <si>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</si>
  <si>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</si>
  <si>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</si>
  <si>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</si>
  <si>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</si>
  <si>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</si>
  <si>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</si>
  <si>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</si>
  <si>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</si>
  <si>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</si>
  <si>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</si>
  <si>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</si>
  <si>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</si>
  <si>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</si>
  <si>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</si>
  <si>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</si>
  <si>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</si>
  <si>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</si>
  <si>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</si>
  <si>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</si>
  <si>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</si>
  <si>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</si>
  <si>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</si>
  <si>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</si>
  <si>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</si>
  <si>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</si>
  <si>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</si>
  <si>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</si>
  <si>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</si>
  <si>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</si>
  <si>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</si>
  <si>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</si>
  <si>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</si>
  <si>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</si>
  <si>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</si>
  <si>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</si>
  <si>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</si>
  <si>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</si>
  <si>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</si>
  <si>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</si>
  <si>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</si>
  <si>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</si>
  <si>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</si>
  <si>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</si>
  <si>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</si>
  <si>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</si>
  <si>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</si>
  <si>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</si>
  <si>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</si>
  <si>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</si>
  <si>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</si>
  <si>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</si>
  <si>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</si>
  <si>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</si>
  <si>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</si>
  <si>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</si>
  <si>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</si>
  <si>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</si>
  <si>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</si>
  <si>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</si>
  <si>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</si>
  <si>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</si>
  <si>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</si>
  <si>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</si>
  <si>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</si>
  <si>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</si>
  <si>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</si>
  <si>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</si>
  <si>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</si>
  <si>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</si>
  <si>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</si>
  <si>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</si>
  <si>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</si>
  <si>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</si>
  <si>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</si>
  <si>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</si>
  <si>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</si>
  <si>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</si>
  <si>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</si>
  <si>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</si>
  <si>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</si>
  <si>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</si>
  <si>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</si>
  <si>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</si>
  <si>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</si>
  <si>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</si>
  <si>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</si>
  <si>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</si>
  <si>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</si>
  <si>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</si>
  <si>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</si>
  <si>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</si>
  <si>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</si>
  <si>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</si>
  <si>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</si>
  <si>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</si>
  <si>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</si>
  <si>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</si>
  <si>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</si>
  <si>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</si>
  <si>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MUNICIPIO DE CELAYA,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</si>
  <si>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</si>
  <si>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</si>
  <si>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</si>
  <si>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</si>
  <si>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</si>
  <si>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</si>
  <si>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</si>
  <si>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</si>
  <si>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</si>
  <si>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</si>
  <si>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</si>
  <si>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</si>
  <si>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</si>
  <si>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</si>
  <si>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</si>
  <si>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</si>
  <si>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</si>
  <si>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</si>
  <si>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</si>
  <si>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</si>
  <si>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</si>
  <si>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</si>
  <si>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</si>
  <si>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</si>
  <si>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</si>
  <si>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</si>
  <si>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</si>
  <si>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</si>
  <si>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</si>
  <si>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</si>
  <si>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</si>
  <si>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</si>
  <si>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</si>
  <si>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</si>
  <si>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</si>
  <si>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</si>
  <si>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</si>
  <si>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</si>
  <si>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</si>
  <si>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</si>
  <si>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</si>
  <si>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</si>
  <si>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</si>
  <si>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</si>
  <si>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</si>
  <si>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</si>
  <si>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</si>
  <si>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</si>
  <si>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</si>
  <si>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</si>
  <si>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</si>
  <si>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</si>
  <si>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</si>
  <si>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</si>
  <si>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</si>
  <si>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</si>
  <si>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</si>
  <si>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</si>
  <si>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</si>
  <si>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</si>
  <si>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</si>
  <si>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</si>
  <si>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</si>
  <si>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</si>
  <si>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</si>
  <si>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</si>
  <si>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</si>
  <si>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</si>
  <si>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</si>
  <si>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</si>
  <si>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</si>
  <si>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</si>
  <si>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</si>
  <si>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</si>
  <si>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</si>
  <si>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</si>
  <si>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ACT-01 INGRESOS DE GESTION</t>
  </si>
  <si>
    <t>ACT-02 PARTICIPACIONES, APORTACIONES, CONVENIOS, INCENTIVOS…</t>
  </si>
  <si>
    <t>ACT-03 OTROS INGRESOS Y BENEFICIOS</t>
  </si>
  <si>
    <t>ACT-04 GASTOS Y OTRAS PERDIDAS</t>
  </si>
  <si>
    <t xml:space="preserve"> del 1 de Enero al 31 de Diciembre de 2019</t>
  </si>
  <si>
    <t>MUNICIPIO DE CELAYA GUANAJUATO</t>
  </si>
  <si>
    <t>Correspondiente 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</si>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</sst>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4" tint="-0.49998474074526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1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4" fillId="0" borderId="0"/>
    <xf numFmtId="0" fontId="18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 applyAlignment="1">
      <alignment horizontal="center" vertical="center"/>
    </xf>
    <xf numFmtId="0" fontId="13" fillId="2" borderId="0" xfId="8" applyFont="1" applyFill="1"/>
    <xf numFmtId="0" fontId="11" fillId="0" borderId="0" xfId="8" applyFont="1"/>
    <xf numFmtId="0" fontId="14" fillId="3" borderId="0" xfId="8" applyFont="1" applyFill="1"/>
    <xf numFmtId="0" fontId="11" fillId="0" borderId="0" xfId="8" applyFont="1" applyAlignment="1">
      <alignment horizontal="center"/>
    </xf>
    <xf numFmtId="0" fontId="14" fillId="4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0" borderId="0" xfId="9" applyFont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1" fillId="0" borderId="0" xfId="8" applyFont="1" applyFill="1" applyAlignment="1">
      <alignment vertical="center"/>
    </xf>
    <xf numFmtId="0" fontId="11" fillId="0" borderId="0" xfId="8" applyFont="1" applyBorder="1"/>
    <xf numFmtId="0" fontId="11" fillId="0" borderId="0" xfId="9" applyFont="1" applyBorder="1"/>
    <xf numFmtId="0" fontId="11" fillId="0" borderId="0" xfId="9" applyFont="1" applyFill="1"/>
    <xf numFmtId="4" fontId="11" fillId="0" borderId="0" xfId="8" applyNumberFormat="1" applyFont="1"/>
    <xf numFmtId="0" fontId="13" fillId="2" borderId="0" xfId="14" applyFont="1" applyFill="1"/>
    <xf numFmtId="0" fontId="14" fillId="3" borderId="0" xfId="14" applyFont="1" applyFill="1"/>
    <xf numFmtId="0" fontId="11" fillId="0" borderId="0" xfId="14" applyFont="1"/>
    <xf numFmtId="4" fontId="2" fillId="0" borderId="0" xfId="14" applyNumberFormat="1" applyFont="1"/>
    <xf numFmtId="0" fontId="2" fillId="0" borderId="0" xfId="14" applyFont="1"/>
    <xf numFmtId="9" fontId="2" fillId="0" borderId="0" xfId="14" applyNumberFormat="1" applyFont="1"/>
    <xf numFmtId="0" fontId="5" fillId="0" borderId="0" xfId="15" applyFont="1"/>
    <xf numFmtId="0" fontId="11" fillId="0" borderId="0" xfId="9" applyFont="1"/>
    <xf numFmtId="0" fontId="10" fillId="0" borderId="0" xfId="9" applyFont="1"/>
    <xf numFmtId="0" fontId="5" fillId="0" borderId="9" xfId="15" applyFont="1" applyBorder="1"/>
    <xf numFmtId="0" fontId="0" fillId="0" borderId="0" xfId="0"/>
    <xf numFmtId="0" fontId="11" fillId="0" borderId="0" xfId="9" applyFont="1"/>
    <xf numFmtId="0" fontId="14" fillId="3" borderId="0" xfId="9" applyFont="1" applyFill="1"/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164" fontId="2" fillId="0" borderId="0" xfId="16" applyNumberFormat="1" applyFont="1" applyFill="1" applyBorder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4" fillId="3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2" fillId="0" borderId="0" xfId="14" applyFont="1" applyAlignment="1">
      <alignment horizontal="center" vertical="center"/>
    </xf>
    <xf numFmtId="9" fontId="2" fillId="0" borderId="0" xfId="18" applyFont="1"/>
    <xf numFmtId="0" fontId="2" fillId="0" borderId="0" xfId="14" applyFont="1" applyAlignment="1">
      <alignment wrapText="1"/>
    </xf>
    <xf numFmtId="0" fontId="2" fillId="0" borderId="0" xfId="14" applyFont="1" applyAlignment="1">
      <alignment horizontal="center"/>
    </xf>
    <xf numFmtId="0" fontId="5" fillId="0" borderId="0" xfId="15" applyFont="1" applyBorder="1" applyAlignment="1">
      <alignment vertical="center"/>
    </xf>
    <xf numFmtId="0" fontId="9" fillId="0" borderId="0" xfId="15" applyFont="1" applyBorder="1"/>
    <xf numFmtId="0" fontId="7" fillId="5" borderId="2" xfId="15" applyFont="1" applyFill="1" applyBorder="1" applyAlignment="1">
      <alignment vertical="center"/>
    </xf>
    <xf numFmtId="4" fontId="7" fillId="5" borderId="1" xfId="15" applyNumberFormat="1" applyFont="1" applyFill="1" applyBorder="1" applyAlignment="1">
      <alignment horizontal="right" vertical="center" wrapText="1" indent="1"/>
    </xf>
    <xf numFmtId="0" fontId="5" fillId="0" borderId="0" xfId="15" applyFont="1" applyFill="1"/>
    <xf numFmtId="0" fontId="10" fillId="0" borderId="9" xfId="15" applyFont="1" applyFill="1" applyBorder="1" applyAlignment="1">
      <alignment vertical="center"/>
    </xf>
    <xf numFmtId="0" fontId="10" fillId="0" borderId="9" xfId="15" applyFont="1" applyFill="1" applyBorder="1" applyAlignment="1">
      <alignment horizontal="right" vertical="center"/>
    </xf>
    <xf numFmtId="0" fontId="10" fillId="0" borderId="2" xfId="15" applyFont="1" applyFill="1" applyBorder="1" applyAlignment="1">
      <alignment vertical="center"/>
    </xf>
    <xf numFmtId="4" fontId="10" fillId="0" borderId="1" xfId="15" applyNumberFormat="1" applyFont="1" applyFill="1" applyBorder="1" applyAlignment="1">
      <alignment horizontal="right" vertical="center" wrapText="1" indent="1"/>
    </xf>
    <xf numFmtId="0" fontId="2" fillId="0" borderId="2" xfId="15" applyFont="1" applyFill="1" applyBorder="1" applyAlignment="1">
      <alignment horizontal="center" vertical="center"/>
    </xf>
    <xf numFmtId="0" fontId="2" fillId="0" borderId="9" xfId="15" applyFont="1" applyFill="1" applyBorder="1" applyAlignment="1">
      <alignment horizontal="left" vertical="center" indent="1"/>
    </xf>
    <xf numFmtId="4" fontId="11" fillId="0" borderId="1" xfId="15" applyNumberFormat="1" applyFont="1" applyFill="1" applyBorder="1" applyAlignment="1">
      <alignment horizontal="right" vertical="center" wrapText="1" indent="1"/>
    </xf>
    <xf numFmtId="0" fontId="5" fillId="0" borderId="2" xfId="15" applyFont="1" applyBorder="1" applyAlignment="1">
      <alignment horizontal="center"/>
    </xf>
    <xf numFmtId="0" fontId="11" fillId="0" borderId="12" xfId="15" applyFont="1" applyFill="1" applyBorder="1" applyAlignment="1">
      <alignment horizontal="left" vertical="center" wrapText="1" indent="1"/>
    </xf>
    <xf numFmtId="0" fontId="11" fillId="0" borderId="2" xfId="15" applyFont="1" applyFill="1" applyBorder="1" applyAlignment="1">
      <alignment horizontal="center" vertical="center"/>
    </xf>
    <xf numFmtId="0" fontId="11" fillId="0" borderId="9" xfId="15" applyFont="1" applyFill="1" applyBorder="1" applyAlignment="1">
      <alignment horizontal="left" vertical="center" indent="1"/>
    </xf>
    <xf numFmtId="0" fontId="5" fillId="0" borderId="0" xfId="15" applyFont="1" applyFill="1" applyBorder="1"/>
    <xf numFmtId="0" fontId="11" fillId="0" borderId="9" xfId="15" applyFont="1" applyFill="1" applyBorder="1" applyAlignment="1">
      <alignment horizontal="left" vertical="center" wrapText="1"/>
    </xf>
    <xf numFmtId="4" fontId="11" fillId="0" borderId="9" xfId="15" applyNumberFormat="1" applyFont="1" applyFill="1" applyBorder="1" applyAlignment="1">
      <alignment horizontal="right" vertical="center" wrapText="1" indent="1"/>
    </xf>
    <xf numFmtId="0" fontId="2" fillId="0" borderId="2" xfId="15" applyFont="1" applyBorder="1" applyAlignment="1">
      <alignment horizontal="center"/>
    </xf>
    <xf numFmtId="4" fontId="11" fillId="0" borderId="1" xfId="15" applyNumberFormat="1" applyFont="1" applyFill="1" applyBorder="1" applyAlignment="1">
      <alignment horizontal="right" vertical="center" indent="1"/>
    </xf>
    <xf numFmtId="0" fontId="11" fillId="0" borderId="9" xfId="15" applyFont="1" applyFill="1" applyBorder="1" applyAlignment="1">
      <alignment horizontal="left" vertical="center"/>
    </xf>
    <xf numFmtId="4" fontId="11" fillId="0" borderId="11" xfId="15" applyNumberFormat="1" applyFont="1" applyFill="1" applyBorder="1" applyAlignment="1">
      <alignment horizontal="right" vertical="center" indent="1"/>
    </xf>
    <xf numFmtId="0" fontId="7" fillId="5" borderId="1" xfId="15" applyFont="1" applyFill="1" applyBorder="1" applyAlignment="1">
      <alignment vertical="center"/>
    </xf>
    <xf numFmtId="43" fontId="5" fillId="0" borderId="0" xfId="19" applyFont="1"/>
    <xf numFmtId="43" fontId="5" fillId="0" borderId="0" xfId="15" applyNumberFormat="1" applyFont="1"/>
    <xf numFmtId="0" fontId="2" fillId="0" borderId="0" xfId="3" applyFont="1" applyAlignment="1" applyProtection="1">
      <alignment vertical="top"/>
    </xf>
    <xf numFmtId="0" fontId="5" fillId="0" borderId="0" xfId="15" applyFont="1" applyBorder="1" applyAlignment="1">
      <alignment horizontal="center" vertical="center"/>
    </xf>
    <xf numFmtId="4" fontId="10" fillId="0" borderId="9" xfId="15" applyNumberFormat="1" applyFont="1" applyFill="1" applyBorder="1" applyAlignment="1">
      <alignment horizontal="right" vertical="center"/>
    </xf>
    <xf numFmtId="0" fontId="10" fillId="0" borderId="12" xfId="15" applyFont="1" applyFill="1" applyBorder="1" applyAlignment="1">
      <alignment vertical="center"/>
    </xf>
    <xf numFmtId="49" fontId="1" fillId="0" borderId="2" xfId="15" applyNumberFormat="1" applyFont="1" applyFill="1" applyBorder="1" applyAlignment="1">
      <alignment horizontal="center" vertical="center"/>
    </xf>
    <xf numFmtId="0" fontId="2" fillId="0" borderId="12" xfId="15" applyFont="1" applyFill="1" applyBorder="1" applyAlignment="1">
      <alignment horizontal="left" vertical="center" indent="1"/>
    </xf>
    <xf numFmtId="4" fontId="2" fillId="0" borderId="1" xfId="15" applyNumberFormat="1" applyFont="1" applyFill="1" applyBorder="1" applyAlignment="1">
      <alignment horizontal="right" vertical="center" wrapText="1" indent="1"/>
    </xf>
    <xf numFmtId="49" fontId="2" fillId="0" borderId="2" xfId="15" applyNumberFormat="1" applyFont="1" applyFill="1" applyBorder="1" applyAlignment="1">
      <alignment horizontal="center"/>
    </xf>
    <xf numFmtId="0" fontId="2" fillId="0" borderId="12" xfId="15" applyFont="1" applyFill="1" applyBorder="1" applyAlignment="1">
      <alignment horizontal="left" vertical="center" wrapText="1" indent="1"/>
    </xf>
    <xf numFmtId="49" fontId="17" fillId="0" borderId="2" xfId="15" applyNumberFormat="1" applyFont="1" applyFill="1" applyBorder="1" applyAlignment="1">
      <alignment horizontal="center"/>
    </xf>
    <xf numFmtId="0" fontId="2" fillId="0" borderId="9" xfId="15" applyFont="1" applyFill="1" applyBorder="1"/>
    <xf numFmtId="0" fontId="2" fillId="0" borderId="9" xfId="15" applyFont="1" applyFill="1" applyBorder="1" applyAlignment="1">
      <alignment vertical="center"/>
    </xf>
    <xf numFmtId="4" fontId="2" fillId="0" borderId="9" xfId="15" applyNumberFormat="1" applyFont="1" applyFill="1" applyBorder="1" applyAlignment="1">
      <alignment horizontal="right" vertical="center"/>
    </xf>
    <xf numFmtId="0" fontId="1" fillId="0" borderId="2" xfId="15" applyFont="1" applyFill="1" applyBorder="1" applyAlignment="1">
      <alignment vertical="center"/>
    </xf>
    <xf numFmtId="0" fontId="1" fillId="0" borderId="12" xfId="15" applyFont="1" applyFill="1" applyBorder="1" applyAlignment="1">
      <alignment vertical="center"/>
    </xf>
    <xf numFmtId="4" fontId="1" fillId="0" borderId="1" xfId="15" applyNumberFormat="1" applyFont="1" applyFill="1" applyBorder="1" applyAlignment="1">
      <alignment horizontal="right" vertical="center" wrapText="1" indent="1"/>
    </xf>
    <xf numFmtId="4" fontId="5" fillId="0" borderId="0" xfId="15" applyNumberFormat="1" applyFont="1"/>
    <xf numFmtId="4" fontId="2" fillId="0" borderId="1" xfId="15" applyNumberFormat="1" applyFont="1" applyFill="1" applyBorder="1" applyAlignment="1">
      <alignment horizontal="right" vertical="center" indent="1"/>
    </xf>
    <xf numFmtId="0" fontId="11" fillId="0" borderId="9" xfId="15" applyFont="1" applyFill="1" applyBorder="1" applyAlignment="1">
      <alignment vertical="center"/>
    </xf>
    <xf numFmtId="4" fontId="11" fillId="0" borderId="9" xfId="15" applyNumberFormat="1" applyFont="1" applyFill="1" applyBorder="1" applyAlignment="1">
      <alignment horizontal="right" vertical="center"/>
    </xf>
    <xf numFmtId="0" fontId="7" fillId="6" borderId="15" xfId="15" applyFont="1" applyFill="1" applyBorder="1" applyAlignment="1">
      <alignment vertical="center"/>
    </xf>
    <xf numFmtId="0" fontId="7" fillId="6" borderId="2" xfId="15" applyFont="1" applyFill="1" applyBorder="1" applyAlignment="1">
      <alignment vertical="center"/>
    </xf>
    <xf numFmtId="4" fontId="7" fillId="6" borderId="1" xfId="15" applyNumberFormat="1" applyFont="1" applyFill="1" applyBorder="1" applyAlignment="1">
      <alignment horizontal="right" vertical="center"/>
    </xf>
    <xf numFmtId="0" fontId="7" fillId="6" borderId="0" xfId="8" applyFont="1" applyFill="1" applyAlignment="1">
      <alignment horizontal="right" vertical="center"/>
    </xf>
    <xf numFmtId="0" fontId="7" fillId="6" borderId="0" xfId="8" applyFont="1" applyFill="1" applyAlignment="1">
      <alignment horizontal="left" vertical="center"/>
    </xf>
    <xf numFmtId="0" fontId="13" fillId="6" borderId="0" xfId="8" applyFont="1" applyFill="1" applyAlignment="1">
      <alignment horizontal="center" vertical="center"/>
    </xf>
    <xf numFmtId="0" fontId="7" fillId="6" borderId="0" xfId="8" applyFont="1" applyFill="1" applyAlignment="1">
      <alignment horizontal="center" vertical="center"/>
    </xf>
    <xf numFmtId="0" fontId="7" fillId="6" borderId="0" xfId="8" applyFont="1" applyFill="1"/>
    <xf numFmtId="0" fontId="11" fillId="6" borderId="0" xfId="9" applyFont="1" applyFill="1"/>
    <xf numFmtId="0" fontId="7" fillId="6" borderId="0" xfId="9" applyFont="1" applyFill="1" applyAlignment="1">
      <alignment horizontal="right" vertical="center"/>
    </xf>
    <xf numFmtId="0" fontId="7" fillId="6" borderId="0" xfId="9" applyFont="1" applyFill="1" applyAlignment="1">
      <alignment horizontal="left" vertical="center"/>
    </xf>
    <xf numFmtId="0" fontId="6" fillId="6" borderId="0" xfId="9" applyFont="1" applyFill="1"/>
    <xf numFmtId="0" fontId="6" fillId="6" borderId="0" xfId="9" applyFont="1" applyFill="1" applyBorder="1"/>
    <xf numFmtId="0" fontId="13" fillId="6" borderId="0" xfId="9" applyFont="1" applyFill="1"/>
    <xf numFmtId="0" fontId="7" fillId="6" borderId="0" xfId="9" applyFont="1" applyFill="1" applyAlignment="1">
      <alignment horizontal="center" vertical="center"/>
    </xf>
    <xf numFmtId="0" fontId="7" fillId="6" borderId="0" xfId="9" applyFont="1" applyFill="1"/>
    <xf numFmtId="0" fontId="7" fillId="6" borderId="0" xfId="8" applyFont="1" applyFill="1" applyAlignment="1">
      <alignment vertical="center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Protection="1">
      <protection locked="0"/>
    </xf>
    <xf numFmtId="0" fontId="2" fillId="6" borderId="22" xfId="0" applyFont="1" applyFill="1" applyBorder="1" applyProtection="1">
      <protection locked="0"/>
    </xf>
    <xf numFmtId="0" fontId="7" fillId="6" borderId="0" xfId="8" applyFont="1" applyFill="1" applyAlignment="1">
      <alignment horizontal="center" vertical="center"/>
    </xf>
    <xf numFmtId="0" fontId="7" fillId="6" borderId="16" xfId="8" applyFont="1" applyFill="1" applyBorder="1" applyAlignment="1">
      <alignment horizontal="center" vertical="center"/>
    </xf>
    <xf numFmtId="0" fontId="7" fillId="6" borderId="0" xfId="8" applyFont="1" applyFill="1" applyAlignment="1">
      <alignment vertical="center"/>
    </xf>
    <xf numFmtId="0" fontId="7" fillId="6" borderId="0" xfId="9" applyFont="1" applyFill="1" applyAlignment="1">
      <alignment horizontal="center"/>
    </xf>
    <xf numFmtId="0" fontId="7" fillId="6" borderId="0" xfId="9" applyFont="1" applyFill="1" applyAlignment="1">
      <alignment horizontal="center" vertical="center"/>
    </xf>
    <xf numFmtId="0" fontId="7" fillId="6" borderId="0" xfId="9" applyFont="1" applyFill="1"/>
    <xf numFmtId="0" fontId="1" fillId="0" borderId="0" xfId="0" applyFont="1" applyFill="1" applyAlignment="1">
      <alignment horizontal="center" vertical="center" wrapText="1"/>
    </xf>
    <xf numFmtId="0" fontId="7" fillId="6" borderId="17" xfId="15" applyFont="1" applyFill="1" applyBorder="1" applyAlignment="1">
      <alignment horizontal="center" vertical="center"/>
    </xf>
    <xf numFmtId="0" fontId="7" fillId="6" borderId="11" xfId="15" applyFont="1" applyFill="1" applyBorder="1" applyAlignment="1">
      <alignment horizontal="center" vertical="center"/>
    </xf>
    <xf numFmtId="0" fontId="7" fillId="6" borderId="18" xfId="15" applyFont="1" applyFill="1" applyBorder="1" applyAlignment="1">
      <alignment horizontal="center" vertical="center"/>
    </xf>
    <xf numFmtId="0" fontId="7" fillId="6" borderId="10" xfId="15" applyFont="1" applyFill="1" applyBorder="1" applyAlignment="1">
      <alignment horizontal="center" vertical="center"/>
    </xf>
    <xf numFmtId="0" fontId="7" fillId="6" borderId="0" xfId="15" applyFont="1" applyFill="1" applyBorder="1" applyAlignment="1">
      <alignment horizontal="center" vertical="center"/>
    </xf>
    <xf numFmtId="0" fontId="7" fillId="6" borderId="19" xfId="15" applyFont="1" applyFill="1" applyBorder="1" applyAlignment="1">
      <alignment horizontal="center" vertical="center"/>
    </xf>
    <xf numFmtId="0" fontId="7" fillId="6" borderId="15" xfId="15" applyFont="1" applyFill="1" applyBorder="1" applyAlignment="1">
      <alignment horizontal="center" vertical="center"/>
    </xf>
    <xf numFmtId="0" fontId="7" fillId="6" borderId="16" xfId="15" applyFont="1" applyFill="1" applyBorder="1" applyAlignment="1">
      <alignment horizontal="center" vertical="center"/>
    </xf>
    <xf numFmtId="0" fontId="7" fillId="6" borderId="20" xfId="15" applyFont="1" applyFill="1" applyBorder="1" applyAlignment="1">
      <alignment horizontal="center" vertical="center"/>
    </xf>
    <xf numFmtId="0" fontId="7" fillId="6" borderId="17" xfId="15" applyFont="1" applyFill="1" applyBorder="1" applyAlignment="1" applyProtection="1">
      <alignment horizontal="center" vertical="center" wrapText="1"/>
      <protection locked="0"/>
    </xf>
    <xf numFmtId="0" fontId="7" fillId="6" borderId="11" xfId="15" applyFont="1" applyFill="1" applyBorder="1" applyAlignment="1" applyProtection="1">
      <alignment horizontal="center" vertical="center" wrapText="1"/>
      <protection locked="0"/>
    </xf>
    <xf numFmtId="0" fontId="7" fillId="6" borderId="18" xfId="15" applyFont="1" applyFill="1" applyBorder="1" applyAlignment="1" applyProtection="1">
      <alignment horizontal="center" vertical="center" wrapText="1"/>
      <protection locked="0"/>
    </xf>
    <xf numFmtId="0" fontId="7" fillId="6" borderId="10" xfId="15" applyFont="1" applyFill="1" applyBorder="1" applyAlignment="1" applyProtection="1">
      <alignment horizontal="center" vertical="center" wrapText="1"/>
      <protection locked="0"/>
    </xf>
    <xf numFmtId="0" fontId="7" fillId="6" borderId="0" xfId="15" applyFont="1" applyFill="1" applyBorder="1" applyAlignment="1" applyProtection="1">
      <alignment horizontal="center" vertical="center" wrapText="1"/>
      <protection locked="0"/>
    </xf>
    <xf numFmtId="0" fontId="7" fillId="6" borderId="19" xfId="15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vertical="top" wrapText="1"/>
    </xf>
  </cellXfs>
  <cellStyles count="20">
    <cellStyle name="Hipervínculo" xfId="11" builtinId="8"/>
    <cellStyle name="Millares" xfId="19" builtinId="3"/>
    <cellStyle name="Millares 2" xfId="1"/>
    <cellStyle name="Millares 2 2" xfId="12"/>
    <cellStyle name="Millares 2 3" xfId="13"/>
    <cellStyle name="Millares 2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5"/>
    <cellStyle name="Normal 3 3" xfId="14"/>
    <cellStyle name="Normal 4" xfId="4"/>
    <cellStyle name="Normal 5" xfId="5"/>
    <cellStyle name="Normal 56" xfId="6"/>
    <cellStyle name="Normal 6" xfId="16"/>
    <cellStyle name="Porcentaje" xfId="1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4029075</xdr:colOff>
      <xdr:row>0</xdr:row>
      <xdr:rowOff>85725</xdr:rowOff>
    </xdr:from>
    <xdr:to>
      <xdr:col>2</xdr:col>
      <xdr:colOff>354438</xdr:colOff>
      <xdr:row>2</xdr:row>
      <xdr:rowOff>152066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9C7499-F5E7-4D11-ABAC-BB292567C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85725"/>
          <a:ext cx="1249788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66676</xdr:rowOff>
    </xdr:from>
    <xdr:to>
      <xdr:col>1</xdr:col>
      <xdr:colOff>323850</xdr:colOff>
      <xdr:row>2</xdr:row>
      <xdr:rowOff>118362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BB7048-6AD7-421B-9339-4E5175D5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66676"/>
          <a:ext cx="1047750" cy="527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539151</xdr:colOff>
      <xdr:row>0</xdr:row>
      <xdr:rowOff>71887</xdr:rowOff>
    </xdr:from>
    <xdr:to>
      <xdr:col>5</xdr:col>
      <xdr:colOff>800496</xdr:colOff>
      <xdr:row>2</xdr:row>
      <xdr:rowOff>129242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863A0E-8CA0-46D6-A40F-41CAF8384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3278" y="71887"/>
          <a:ext cx="1249788" cy="542591"/>
        </a:xfrm>
        <a:prstGeom prst="rect">
          <a:avLst/>
        </a:prstGeom>
      </xdr:spPr>
    </xdr:pic>
    <xdr:clientData/>
  </xdr:twoCellAnchor>
  <xdr:twoCellAnchor editAs="oneCell">
    <xdr:from>
      <xdr:col>1</xdr:col>
      <xdr:colOff>116817</xdr:colOff>
      <xdr:row>0</xdr:row>
      <xdr:rowOff>35944</xdr:rowOff>
    </xdr:from>
    <xdr:to>
      <xdr:col>1</xdr:col>
      <xdr:colOff>1329906</xdr:colOff>
      <xdr:row>2</xdr:row>
      <xdr:rowOff>161955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6F9360-DC8B-4351-B0B7-D5E39C93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180" y="35944"/>
          <a:ext cx="1213089" cy="611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57151</xdr:rowOff>
    </xdr:from>
    <xdr:to>
      <xdr:col>1</xdr:col>
      <xdr:colOff>847725</xdr:colOff>
      <xdr:row>2</xdr:row>
      <xdr:rowOff>161631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6C0A78-AF0F-4C02-A4F4-8C99AA942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7151"/>
          <a:ext cx="1152525" cy="580730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4114800</xdr:colOff>
      <xdr:row>0</xdr:row>
      <xdr:rowOff>123825</xdr:rowOff>
    </xdr:from>
    <xdr:to>
      <xdr:col>1</xdr:col>
      <xdr:colOff>5364588</xdr:colOff>
      <xdr:row>2</xdr:row>
      <xdr:rowOff>190166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3F8A65-5F3C-4F08-AE94-206A1C152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1550" y="123825"/>
          <a:ext cx="1249788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5762625</xdr:colOff>
      <xdr:row>0</xdr:row>
      <xdr:rowOff>142875</xdr:rowOff>
    </xdr:from>
    <xdr:to>
      <xdr:col>2</xdr:col>
      <xdr:colOff>671245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E24D2E-61E8-4985-AF13-FDB0E7670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425" y="142875"/>
          <a:ext cx="1118920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142876</xdr:rowOff>
    </xdr:from>
    <xdr:to>
      <xdr:col>1</xdr:col>
      <xdr:colOff>1247775</xdr:colOff>
      <xdr:row>2</xdr:row>
      <xdr:rowOff>146568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27E574-100D-4951-AD58-910A0237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142876"/>
          <a:ext cx="952500" cy="479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28575</xdr:rowOff>
    </xdr:from>
    <xdr:to>
      <xdr:col>1</xdr:col>
      <xdr:colOff>1047750</xdr:colOff>
      <xdr:row>2</xdr:row>
      <xdr:rowOff>179572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DBC212-ADFA-4C1B-AFF1-3F8A757A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28575"/>
          <a:ext cx="866775" cy="436747"/>
        </a:xfrm>
        <a:prstGeom prst="rect">
          <a:avLst/>
        </a:prstGeom>
      </xdr:spPr>
    </xdr:pic>
    <xdr:clientData/>
  </xdr:twoCellAnchor>
  <xdr:twoCellAnchor editAs="oneCell">
    <xdr:from>
      <xdr:col>1</xdr:col>
      <xdr:colOff>5543550</xdr:colOff>
      <xdr:row>0</xdr:row>
      <xdr:rowOff>28575</xdr:rowOff>
    </xdr:from>
    <xdr:to>
      <xdr:col>2</xdr:col>
      <xdr:colOff>34782</xdr:colOff>
      <xdr:row>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05A4EB-A635-4756-BE0B-A8464F55D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0" y="28575"/>
          <a:ext cx="987282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85725</xdr:rowOff>
    </xdr:from>
    <xdr:to>
      <xdr:col>5</xdr:col>
      <xdr:colOff>68688</xdr:colOff>
      <xdr:row>2</xdr:row>
      <xdr:rowOff>152066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00757E-43F6-4DA4-8BEE-038E700FC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2425" y="85725"/>
          <a:ext cx="1249788" cy="542591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390526</xdr:colOff>
      <xdr:row>0</xdr:row>
      <xdr:rowOff>76200</xdr:rowOff>
    </xdr:from>
    <xdr:to>
      <xdr:col>1</xdr:col>
      <xdr:colOff>1695450</xdr:colOff>
      <xdr:row>2</xdr:row>
      <xdr:rowOff>161483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8E2A0B-52A8-4238-AE32-530A330D1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6" y="76200"/>
          <a:ext cx="1304924" cy="5615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1</xdr:col>
      <xdr:colOff>104774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C1AE76-AB44-4D40-9872-1D87F031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10953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4229100</xdr:colOff>
      <xdr:row>0</xdr:row>
      <xdr:rowOff>114300</xdr:rowOff>
    </xdr:from>
    <xdr:to>
      <xdr:col>2</xdr:col>
      <xdr:colOff>1154538</xdr:colOff>
      <xdr:row>2</xdr:row>
      <xdr:rowOff>199691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00696A-B4D2-473E-83E7-2E0F3B993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0" y="114300"/>
          <a:ext cx="1249788" cy="5425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142875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A7B787-4B16-4C57-A428-8EBA6B99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1085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1038224</xdr:colOff>
      <xdr:row>47</xdr:row>
      <xdr:rowOff>47625</xdr:rowOff>
    </xdr:from>
    <xdr:to>
      <xdr:col>1</xdr:col>
      <xdr:colOff>3981449</xdr:colOff>
      <xdr:row>52</xdr:row>
      <xdr:rowOff>70410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DFA1C02-262B-44F4-97AF-69D651F83C6B}"/>
            </a:ext>
          </a:extLst>
        </xdr:cNvPr>
        <xdr:cNvGrpSpPr>
          <a:grpSpLocks/>
        </xdr:cNvGrpSpPr>
      </xdr:nvGrpSpPr>
      <xdr:grpSpPr bwMode="auto">
        <a:xfrm>
          <a:off x="2085974" y="7096125"/>
          <a:ext cx="2943225" cy="737160"/>
          <a:chOff x="4382294" y="40722396"/>
          <a:chExt cx="2683478" cy="916955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5046AB6-C287-4386-AFA5-B80000540061}"/>
              </a:ext>
            </a:extLst>
          </xdr:cNvPr>
          <xdr:cNvSpPr txBox="1"/>
        </xdr:nvSpPr>
        <xdr:spPr>
          <a:xfrm>
            <a:off x="4386791" y="40916613"/>
            <a:ext cx="2678981" cy="722738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C.P.C. y M.F. Ma. Lourdes Herrera Rodríguez       Tesorera Municipal 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0D0AB23-78C1-4F9E-8F13-8CA7DECE921D}"/>
              </a:ext>
            </a:extLst>
          </xdr:cNvPr>
          <xdr:cNvCxnSpPr/>
        </xdr:nvCxnSpPr>
        <xdr:spPr>
          <a:xfrm>
            <a:off x="4382294" y="40722396"/>
            <a:ext cx="2612859" cy="11839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4124325</xdr:colOff>
      <xdr:row>0</xdr:row>
      <xdr:rowOff>123825</xdr:rowOff>
    </xdr:from>
    <xdr:to>
      <xdr:col>2</xdr:col>
      <xdr:colOff>1099870</xdr:colOff>
      <xdr:row>2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4FF5E4-9D37-46E2-86BE-AFD20CBEC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123825"/>
          <a:ext cx="111892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A41" sqref="A41:B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5" t="s">
        <v>452</v>
      </c>
      <c r="B1" s="125"/>
      <c r="C1" s="120"/>
      <c r="D1" s="107" t="s">
        <v>140</v>
      </c>
      <c r="E1" s="108">
        <v>2019</v>
      </c>
    </row>
    <row r="2" spans="1:5" ht="18.95" customHeight="1" x14ac:dyDescent="0.2">
      <c r="A2" s="125" t="s">
        <v>141</v>
      </c>
      <c r="B2" s="125"/>
      <c r="C2" s="120"/>
      <c r="D2" s="107" t="s">
        <v>142</v>
      </c>
      <c r="E2" s="120" t="s">
        <v>143</v>
      </c>
    </row>
    <row r="3" spans="1:5" ht="18.95" customHeight="1" x14ac:dyDescent="0.2">
      <c r="A3" s="126" t="s">
        <v>533</v>
      </c>
      <c r="B3" s="126"/>
      <c r="C3" s="120"/>
      <c r="D3" s="107" t="s">
        <v>144</v>
      </c>
      <c r="E3" s="108">
        <v>4</v>
      </c>
    </row>
    <row r="4" spans="1:5" ht="15" customHeight="1" thickBot="1" x14ac:dyDescent="0.25">
      <c r="A4" s="121" t="s">
        <v>37</v>
      </c>
      <c r="B4" s="122" t="s">
        <v>38</v>
      </c>
      <c r="C4" s="123"/>
      <c r="D4" s="124"/>
      <c r="E4" s="124"/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24" t="s">
        <v>1</v>
      </c>
      <c r="B9" s="25" t="s">
        <v>2</v>
      </c>
    </row>
    <row r="10" spans="1:5" x14ac:dyDescent="0.2">
      <c r="A10" s="24" t="s">
        <v>3</v>
      </c>
      <c r="B10" s="25" t="s">
        <v>4</v>
      </c>
    </row>
    <row r="11" spans="1:5" x14ac:dyDescent="0.2">
      <c r="A11" s="24" t="s">
        <v>5</v>
      </c>
      <c r="B11" s="25" t="s">
        <v>6</v>
      </c>
    </row>
    <row r="12" spans="1:5" x14ac:dyDescent="0.2">
      <c r="A12" s="24" t="s">
        <v>98</v>
      </c>
      <c r="B12" s="25" t="s">
        <v>139</v>
      </c>
    </row>
    <row r="13" spans="1:5" x14ac:dyDescent="0.2">
      <c r="A13" s="24" t="s">
        <v>7</v>
      </c>
      <c r="B13" s="25" t="s">
        <v>138</v>
      </c>
    </row>
    <row r="14" spans="1:5" x14ac:dyDescent="0.2">
      <c r="A14" s="24" t="s">
        <v>8</v>
      </c>
      <c r="B14" s="25" t="s">
        <v>97</v>
      </c>
    </row>
    <row r="15" spans="1:5" x14ac:dyDescent="0.2">
      <c r="A15" s="24" t="s">
        <v>9</v>
      </c>
      <c r="B15" s="25" t="s">
        <v>10</v>
      </c>
    </row>
    <row r="16" spans="1:5" x14ac:dyDescent="0.2">
      <c r="A16" s="24" t="s">
        <v>11</v>
      </c>
      <c r="B16" s="25" t="s">
        <v>12</v>
      </c>
    </row>
    <row r="17" spans="1:2" x14ac:dyDescent="0.2">
      <c r="A17" s="24" t="s">
        <v>13</v>
      </c>
      <c r="B17" s="25" t="s">
        <v>14</v>
      </c>
    </row>
    <row r="18" spans="1:2" x14ac:dyDescent="0.2">
      <c r="A18" s="24" t="s">
        <v>15</v>
      </c>
      <c r="B18" s="25" t="s">
        <v>16</v>
      </c>
    </row>
    <row r="19" spans="1:2" x14ac:dyDescent="0.2">
      <c r="A19" s="24" t="s">
        <v>17</v>
      </c>
      <c r="B19" s="25" t="s">
        <v>18</v>
      </c>
    </row>
    <row r="20" spans="1:2" x14ac:dyDescent="0.2">
      <c r="A20" s="24" t="s">
        <v>19</v>
      </c>
      <c r="B20" s="25" t="s">
        <v>20</v>
      </c>
    </row>
    <row r="21" spans="1:2" x14ac:dyDescent="0.2">
      <c r="A21" s="24" t="s">
        <v>21</v>
      </c>
      <c r="B21" s="25" t="s">
        <v>135</v>
      </c>
    </row>
    <row r="22" spans="1:2" x14ac:dyDescent="0.2">
      <c r="A22" s="24" t="s">
        <v>22</v>
      </c>
      <c r="B22" s="25" t="s">
        <v>23</v>
      </c>
    </row>
    <row r="23" spans="1:2" x14ac:dyDescent="0.2">
      <c r="A23" s="24" t="s">
        <v>48</v>
      </c>
      <c r="B23" s="25" t="s">
        <v>24</v>
      </c>
    </row>
    <row r="24" spans="1:2" x14ac:dyDescent="0.2">
      <c r="A24" s="24" t="s">
        <v>49</v>
      </c>
      <c r="B24" s="25" t="s">
        <v>25</v>
      </c>
    </row>
    <row r="25" spans="1:2" x14ac:dyDescent="0.2">
      <c r="A25" s="24" t="s">
        <v>50</v>
      </c>
      <c r="B25" s="25" t="s">
        <v>26</v>
      </c>
    </row>
    <row r="26" spans="1:2" x14ac:dyDescent="0.2">
      <c r="A26" s="24" t="s">
        <v>27</v>
      </c>
      <c r="B26" s="25" t="s">
        <v>28</v>
      </c>
    </row>
    <row r="27" spans="1:2" x14ac:dyDescent="0.2">
      <c r="A27" s="24" t="s">
        <v>29</v>
      </c>
      <c r="B27" s="25" t="s">
        <v>30</v>
      </c>
    </row>
    <row r="28" spans="1:2" x14ac:dyDescent="0.2">
      <c r="A28" s="24" t="s">
        <v>31</v>
      </c>
      <c r="B28" s="25" t="s">
        <v>32</v>
      </c>
    </row>
    <row r="29" spans="1:2" x14ac:dyDescent="0.2">
      <c r="A29" s="24" t="s">
        <v>33</v>
      </c>
      <c r="B29" s="25" t="s">
        <v>34</v>
      </c>
    </row>
    <row r="30" spans="1:2" x14ac:dyDescent="0.2">
      <c r="A30" s="24" t="s">
        <v>46</v>
      </c>
      <c r="B30" s="25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24" t="s">
        <v>44</v>
      </c>
      <c r="B33" s="25" t="s">
        <v>39</v>
      </c>
    </row>
    <row r="34" spans="1:2" x14ac:dyDescent="0.2">
      <c r="A34" s="24" t="s">
        <v>45</v>
      </c>
      <c r="B34" s="25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25" t="s">
        <v>35</v>
      </c>
    </row>
    <row r="38" spans="1:2" x14ac:dyDescent="0.2">
      <c r="A38" s="4"/>
      <c r="B38" s="25" t="s">
        <v>36</v>
      </c>
    </row>
    <row r="39" spans="1:2" ht="12" thickBot="1" x14ac:dyDescent="0.25">
      <c r="A39" s="8"/>
      <c r="B39" s="9"/>
    </row>
    <row r="41" spans="1:2" x14ac:dyDescent="0.2">
      <c r="A41" s="147" t="s">
        <v>536</v>
      </c>
      <c r="B41" s="147"/>
    </row>
  </sheetData>
  <sheetProtection formatCells="0" formatColumns="0" formatRows="0" autoFilter="0" pivotTables="0"/>
  <mergeCells count="4">
    <mergeCell ref="A1:B1"/>
    <mergeCell ref="A2:B2"/>
    <mergeCell ref="A3:B3"/>
    <mergeCell ref="A41:B4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115" zoomScale="106" zoomScaleNormal="106" workbookViewId="0">
      <selection activeCell="A142" sqref="A142:XFD142"/>
    </sheetView>
  </sheetViews>
  <sheetFormatPr baseColWidth="10" defaultColWidth="9.140625" defaultRowHeight="11.25" x14ac:dyDescent="0.2"/>
  <cols>
    <col min="1" max="1" width="6" style="13" customWidth="1"/>
    <col min="2" max="2" width="95" style="13" customWidth="1"/>
    <col min="3" max="3" width="13" style="27" bestFit="1" customWidth="1"/>
    <col min="4" max="4" width="13.5703125" style="13" customWidth="1"/>
    <col min="5" max="5" width="14.85546875" style="13" customWidth="1"/>
    <col min="6" max="6" width="15.7109375" style="13" customWidth="1"/>
    <col min="7" max="7" width="13.28515625" style="13" customWidth="1"/>
    <col min="8" max="8" width="16.7109375" style="13" customWidth="1"/>
    <col min="9" max="9" width="27.140625" style="13" customWidth="1"/>
    <col min="10" max="16384" width="9.140625" style="13"/>
  </cols>
  <sheetData>
    <row r="1" spans="1:8" s="26" customFormat="1" ht="18.95" customHeight="1" x14ac:dyDescent="0.25">
      <c r="A1" s="125" t="str">
        <f>'Notas a los Edos Financieros'!A1</f>
        <v>MUNICIPIO DE CELAYA, GUANAJUATO</v>
      </c>
      <c r="B1" s="127"/>
      <c r="C1" s="127"/>
      <c r="D1" s="127"/>
      <c r="E1" s="127"/>
      <c r="F1" s="127"/>
      <c r="G1" s="107" t="s">
        <v>140</v>
      </c>
      <c r="H1" s="108">
        <f>'Notas a los Edos Financieros'!E1</f>
        <v>2019</v>
      </c>
    </row>
    <row r="2" spans="1:8" s="26" customFormat="1" ht="18.95" customHeight="1" x14ac:dyDescent="0.25">
      <c r="A2" s="125" t="str">
        <f>'Notas a los Edos Financieros'!A2</f>
        <v>Notas de Desglose Estado de Situación Financiera</v>
      </c>
      <c r="B2" s="127"/>
      <c r="C2" s="127"/>
      <c r="D2" s="127"/>
      <c r="E2" s="127"/>
      <c r="F2" s="127"/>
      <c r="G2" s="107" t="s">
        <v>142</v>
      </c>
      <c r="H2" s="108" t="str">
        <f>'Notas a los Edos Financieros'!E2</f>
        <v>Trimestral</v>
      </c>
    </row>
    <row r="3" spans="1:8" s="26" customFormat="1" ht="18.95" customHeight="1" x14ac:dyDescent="0.25">
      <c r="A3" s="125" t="str">
        <f>'Notas a los Edos Financieros'!A3</f>
        <v xml:space="preserve"> del 1 de Enero al 31 de Diciembre de 2019</v>
      </c>
      <c r="B3" s="127"/>
      <c r="C3" s="127"/>
      <c r="D3" s="127"/>
      <c r="E3" s="127"/>
      <c r="F3" s="127"/>
      <c r="G3" s="107" t="s">
        <v>144</v>
      </c>
      <c r="H3" s="108">
        <f>+'Notas a los Edos Financieros'!E3</f>
        <v>4</v>
      </c>
    </row>
    <row r="4" spans="1:8" x14ac:dyDescent="0.2">
      <c r="A4" s="11" t="s">
        <v>145</v>
      </c>
      <c r="B4" s="12"/>
      <c r="C4" s="12"/>
      <c r="D4" s="12"/>
      <c r="E4" s="12"/>
      <c r="F4" s="12"/>
      <c r="G4" s="12"/>
      <c r="H4" s="12"/>
    </row>
    <row r="5" spans="1:8" x14ac:dyDescent="0.2">
      <c r="C5" s="13"/>
    </row>
    <row r="6" spans="1:8" x14ac:dyDescent="0.2">
      <c r="A6" s="12" t="s">
        <v>104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102</v>
      </c>
      <c r="B7" s="14" t="s">
        <v>99</v>
      </c>
      <c r="C7" s="14" t="s">
        <v>100</v>
      </c>
      <c r="D7" s="14" t="s">
        <v>101</v>
      </c>
      <c r="E7" s="14"/>
      <c r="F7" s="14"/>
      <c r="G7" s="14"/>
      <c r="H7" s="14"/>
    </row>
    <row r="8" spans="1:8" x14ac:dyDescent="0.2">
      <c r="A8" s="15">
        <v>1114</v>
      </c>
      <c r="B8" s="13" t="s">
        <v>146</v>
      </c>
      <c r="C8" s="30">
        <v>264484442.41</v>
      </c>
    </row>
    <row r="9" spans="1:8" x14ac:dyDescent="0.2">
      <c r="A9" s="15">
        <v>1115</v>
      </c>
      <c r="B9" s="13" t="s">
        <v>147</v>
      </c>
      <c r="C9" s="30">
        <v>18523516.780000001</v>
      </c>
    </row>
    <row r="10" spans="1:8" x14ac:dyDescent="0.2">
      <c r="A10" s="15">
        <v>1121</v>
      </c>
      <c r="B10" s="13" t="s">
        <v>148</v>
      </c>
      <c r="C10" s="30">
        <v>0</v>
      </c>
    </row>
    <row r="11" spans="1:8" x14ac:dyDescent="0.2">
      <c r="A11" s="15">
        <v>1211</v>
      </c>
      <c r="B11" s="13" t="s">
        <v>149</v>
      </c>
      <c r="C11" s="30">
        <v>0</v>
      </c>
    </row>
    <row r="12" spans="1:8" x14ac:dyDescent="0.2">
      <c r="C12" s="13"/>
    </row>
    <row r="13" spans="1:8" x14ac:dyDescent="0.2">
      <c r="A13" s="12" t="s">
        <v>105</v>
      </c>
      <c r="B13" s="12"/>
      <c r="C13" s="12"/>
      <c r="D13" s="12"/>
      <c r="E13" s="12"/>
      <c r="F13" s="12"/>
      <c r="G13" s="12"/>
      <c r="H13" s="12"/>
    </row>
    <row r="14" spans="1:8" ht="14.25" customHeight="1" x14ac:dyDescent="0.2">
      <c r="A14" s="14" t="s">
        <v>102</v>
      </c>
      <c r="B14" s="14" t="s">
        <v>99</v>
      </c>
      <c r="C14" s="14" t="s">
        <v>100</v>
      </c>
      <c r="D14" s="14">
        <v>2018</v>
      </c>
      <c r="E14" s="14">
        <f>D14-1</f>
        <v>2017</v>
      </c>
      <c r="F14" s="14">
        <f>E14-1</f>
        <v>2016</v>
      </c>
      <c r="G14" s="14">
        <f>F14-1</f>
        <v>2015</v>
      </c>
      <c r="H14" s="14" t="s">
        <v>137</v>
      </c>
    </row>
    <row r="15" spans="1:8" x14ac:dyDescent="0.2">
      <c r="A15" s="15">
        <v>1122</v>
      </c>
      <c r="B15" s="13" t="s">
        <v>150</v>
      </c>
      <c r="C15" s="30">
        <v>1955277.47</v>
      </c>
      <c r="D15" s="30">
        <v>7087849.6500000004</v>
      </c>
      <c r="E15" s="30">
        <v>1316052.67</v>
      </c>
      <c r="F15" s="30">
        <v>1426182.96</v>
      </c>
      <c r="G15" s="30">
        <v>1323563.43</v>
      </c>
    </row>
    <row r="16" spans="1:8" x14ac:dyDescent="0.2">
      <c r="A16" s="15">
        <v>1124</v>
      </c>
      <c r="B16" s="13" t="s">
        <v>151</v>
      </c>
      <c r="C16" s="30">
        <v>123871.5</v>
      </c>
      <c r="D16" s="30">
        <v>1434335.12</v>
      </c>
      <c r="E16" s="30">
        <v>856866.42</v>
      </c>
      <c r="F16" s="30">
        <v>12649707.67</v>
      </c>
      <c r="G16" s="30">
        <v>4005666.18</v>
      </c>
    </row>
    <row r="17" spans="1:8" x14ac:dyDescent="0.2">
      <c r="C17" s="13"/>
    </row>
    <row r="18" spans="1:8" x14ac:dyDescent="0.2">
      <c r="A18" s="12" t="s">
        <v>106</v>
      </c>
      <c r="B18" s="12"/>
      <c r="C18" s="12"/>
      <c r="D18" s="12"/>
      <c r="E18" s="12"/>
      <c r="F18" s="12"/>
      <c r="G18" s="12"/>
      <c r="H18" s="12"/>
    </row>
    <row r="19" spans="1:8" ht="12.75" customHeight="1" x14ac:dyDescent="0.2">
      <c r="A19" s="14" t="s">
        <v>102</v>
      </c>
      <c r="B19" s="14" t="s">
        <v>99</v>
      </c>
      <c r="C19" s="14" t="s">
        <v>100</v>
      </c>
      <c r="D19" s="14" t="s">
        <v>152</v>
      </c>
      <c r="E19" s="14" t="s">
        <v>153</v>
      </c>
      <c r="F19" s="14" t="s">
        <v>154</v>
      </c>
      <c r="G19" s="14" t="s">
        <v>155</v>
      </c>
      <c r="H19" s="14" t="s">
        <v>156</v>
      </c>
    </row>
    <row r="20" spans="1:8" x14ac:dyDescent="0.2">
      <c r="A20" s="15">
        <v>1123</v>
      </c>
      <c r="B20" s="13" t="s">
        <v>157</v>
      </c>
      <c r="C20" s="30">
        <v>1271710.73</v>
      </c>
      <c r="D20" s="30">
        <v>1271710.73</v>
      </c>
      <c r="E20" s="30">
        <v>0</v>
      </c>
      <c r="F20" s="30">
        <v>0</v>
      </c>
      <c r="G20" s="30">
        <v>0</v>
      </c>
    </row>
    <row r="21" spans="1:8" x14ac:dyDescent="0.2">
      <c r="A21" s="15">
        <v>1125</v>
      </c>
      <c r="B21" s="13" t="s">
        <v>158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8" x14ac:dyDescent="0.2">
      <c r="A22" s="15">
        <v>1131</v>
      </c>
      <c r="B22" s="13" t="s">
        <v>159</v>
      </c>
      <c r="C22" s="30">
        <v>4351549.2300000004</v>
      </c>
      <c r="D22" s="30">
        <v>4351549.2300000004</v>
      </c>
      <c r="E22" s="30">
        <v>0</v>
      </c>
      <c r="F22" s="30">
        <v>0</v>
      </c>
      <c r="G22" s="30">
        <v>0</v>
      </c>
    </row>
    <row r="23" spans="1:8" x14ac:dyDescent="0.2">
      <c r="A23" s="15">
        <v>1132</v>
      </c>
      <c r="B23" s="13" t="s">
        <v>160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8" x14ac:dyDescent="0.2">
      <c r="A24" s="15">
        <v>1133</v>
      </c>
      <c r="B24" s="13" t="s">
        <v>161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8" x14ac:dyDescent="0.2">
      <c r="A25" s="15">
        <v>1134</v>
      </c>
      <c r="B25" s="13" t="s">
        <v>162</v>
      </c>
      <c r="C25" s="30">
        <v>21797758.460000001</v>
      </c>
      <c r="D25" s="30">
        <v>21797758.460000001</v>
      </c>
      <c r="E25" s="30">
        <v>0</v>
      </c>
      <c r="F25" s="30">
        <v>0</v>
      </c>
      <c r="G25" s="30">
        <v>0</v>
      </c>
    </row>
    <row r="26" spans="1:8" x14ac:dyDescent="0.2">
      <c r="A26" s="15">
        <v>1139</v>
      </c>
      <c r="B26" s="13" t="s">
        <v>163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8" x14ac:dyDescent="0.2">
      <c r="C27" s="13"/>
    </row>
    <row r="28" spans="1:8" x14ac:dyDescent="0.2">
      <c r="A28" s="12" t="s">
        <v>164</v>
      </c>
      <c r="B28" s="12"/>
      <c r="C28" s="12"/>
      <c r="D28" s="12"/>
      <c r="E28" s="12"/>
      <c r="F28" s="12"/>
      <c r="G28" s="12"/>
      <c r="H28" s="12"/>
    </row>
    <row r="29" spans="1:8" ht="22.5" customHeight="1" x14ac:dyDescent="0.2">
      <c r="A29" s="14" t="s">
        <v>102</v>
      </c>
      <c r="B29" s="14" t="s">
        <v>99</v>
      </c>
      <c r="C29" s="14" t="s">
        <v>100</v>
      </c>
      <c r="D29" s="14" t="s">
        <v>109</v>
      </c>
      <c r="E29" s="14" t="s">
        <v>108</v>
      </c>
      <c r="F29" s="14" t="s">
        <v>165</v>
      </c>
      <c r="G29" s="14" t="s">
        <v>111</v>
      </c>
      <c r="H29" s="14"/>
    </row>
    <row r="30" spans="1:8" x14ac:dyDescent="0.2">
      <c r="A30" s="15">
        <v>1140</v>
      </c>
      <c r="B30" s="13" t="s">
        <v>166</v>
      </c>
      <c r="C30" s="30">
        <f>SUM(C31:C35)</f>
        <v>0</v>
      </c>
    </row>
    <row r="31" spans="1:8" x14ac:dyDescent="0.2">
      <c r="A31" s="15">
        <v>1141</v>
      </c>
      <c r="B31" s="13" t="s">
        <v>167</v>
      </c>
      <c r="C31" s="30">
        <v>0</v>
      </c>
    </row>
    <row r="32" spans="1:8" x14ac:dyDescent="0.2">
      <c r="A32" s="15">
        <v>1142</v>
      </c>
      <c r="B32" s="13" t="s">
        <v>168</v>
      </c>
      <c r="C32" s="30">
        <v>0</v>
      </c>
    </row>
    <row r="33" spans="1:8" x14ac:dyDescent="0.2">
      <c r="A33" s="15">
        <v>1143</v>
      </c>
      <c r="B33" s="13" t="s">
        <v>169</v>
      </c>
      <c r="C33" s="30">
        <v>0</v>
      </c>
    </row>
    <row r="34" spans="1:8" x14ac:dyDescent="0.2">
      <c r="A34" s="15">
        <v>1144</v>
      </c>
      <c r="B34" s="13" t="s">
        <v>170</v>
      </c>
      <c r="C34" s="30">
        <v>0</v>
      </c>
    </row>
    <row r="35" spans="1:8" x14ac:dyDescent="0.2">
      <c r="A35" s="15">
        <v>1145</v>
      </c>
      <c r="B35" s="13" t="s">
        <v>171</v>
      </c>
      <c r="C35" s="30">
        <v>0</v>
      </c>
    </row>
    <row r="36" spans="1:8" x14ac:dyDescent="0.2">
      <c r="C36" s="13"/>
    </row>
    <row r="37" spans="1:8" x14ac:dyDescent="0.2">
      <c r="A37" s="12" t="s">
        <v>172</v>
      </c>
      <c r="B37" s="12"/>
      <c r="C37" s="12"/>
      <c r="D37" s="12"/>
      <c r="E37" s="12"/>
      <c r="F37" s="12"/>
      <c r="G37" s="12"/>
      <c r="H37" s="12"/>
    </row>
    <row r="38" spans="1:8" ht="22.5" customHeight="1" x14ac:dyDescent="0.2">
      <c r="A38" s="14" t="s">
        <v>102</v>
      </c>
      <c r="B38" s="14" t="s">
        <v>99</v>
      </c>
      <c r="C38" s="14" t="s">
        <v>100</v>
      </c>
      <c r="D38" s="14" t="s">
        <v>107</v>
      </c>
      <c r="E38" s="14" t="s">
        <v>110</v>
      </c>
      <c r="F38" s="14" t="s">
        <v>173</v>
      </c>
      <c r="G38" s="14"/>
      <c r="H38" s="14"/>
    </row>
    <row r="39" spans="1:8" x14ac:dyDescent="0.2">
      <c r="A39" s="15">
        <v>1150</v>
      </c>
      <c r="B39" s="13" t="s">
        <v>174</v>
      </c>
      <c r="C39" s="30">
        <f>C40</f>
        <v>0</v>
      </c>
    </row>
    <row r="40" spans="1:8" x14ac:dyDescent="0.2">
      <c r="A40" s="15">
        <v>1151</v>
      </c>
      <c r="B40" s="13" t="s">
        <v>175</v>
      </c>
      <c r="C40" s="30">
        <v>0</v>
      </c>
    </row>
    <row r="41" spans="1:8" x14ac:dyDescent="0.2">
      <c r="C41" s="13"/>
    </row>
    <row r="42" spans="1:8" x14ac:dyDescent="0.2">
      <c r="A42" s="12" t="s">
        <v>112</v>
      </c>
      <c r="B42" s="12"/>
      <c r="C42" s="12"/>
      <c r="D42" s="12"/>
      <c r="E42" s="12"/>
      <c r="F42" s="12"/>
      <c r="G42" s="12"/>
      <c r="H42" s="12"/>
    </row>
    <row r="43" spans="1:8" x14ac:dyDescent="0.2">
      <c r="A43" s="14" t="s">
        <v>102</v>
      </c>
      <c r="B43" s="14" t="s">
        <v>99</v>
      </c>
      <c r="C43" s="14" t="s">
        <v>100</v>
      </c>
      <c r="D43" s="14" t="s">
        <v>101</v>
      </c>
      <c r="E43" s="14" t="s">
        <v>156</v>
      </c>
      <c r="F43" s="14"/>
      <c r="G43" s="14"/>
      <c r="H43" s="14"/>
    </row>
    <row r="44" spans="1:8" x14ac:dyDescent="0.2">
      <c r="A44" s="15">
        <v>1213</v>
      </c>
      <c r="B44" s="13" t="s">
        <v>176</v>
      </c>
      <c r="C44" s="30">
        <v>25942958.32</v>
      </c>
    </row>
    <row r="45" spans="1:8" x14ac:dyDescent="0.2">
      <c r="C45" s="13"/>
    </row>
    <row r="46" spans="1:8" x14ac:dyDescent="0.2">
      <c r="A46" s="12" t="s">
        <v>113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14" t="s">
        <v>102</v>
      </c>
      <c r="B47" s="14" t="s">
        <v>99</v>
      </c>
      <c r="C47" s="14" t="s">
        <v>100</v>
      </c>
      <c r="D47" s="14"/>
      <c r="E47" s="14"/>
      <c r="F47" s="14"/>
      <c r="G47" s="14"/>
      <c r="H47" s="14"/>
    </row>
    <row r="48" spans="1:8" x14ac:dyDescent="0.2">
      <c r="A48" s="15">
        <v>1214</v>
      </c>
      <c r="B48" s="13" t="s">
        <v>177</v>
      </c>
      <c r="C48" s="30">
        <v>0</v>
      </c>
    </row>
    <row r="49" spans="1:9" x14ac:dyDescent="0.2">
      <c r="C49" s="13"/>
    </row>
    <row r="50" spans="1:9" x14ac:dyDescent="0.2">
      <c r="A50" s="12" t="s">
        <v>117</v>
      </c>
      <c r="B50" s="12"/>
      <c r="C50" s="12"/>
      <c r="D50" s="12"/>
      <c r="E50" s="12"/>
      <c r="F50" s="12"/>
      <c r="G50" s="12"/>
      <c r="H50" s="12"/>
      <c r="I50" s="12"/>
    </row>
    <row r="51" spans="1:9" x14ac:dyDescent="0.2">
      <c r="A51" s="14" t="s">
        <v>102</v>
      </c>
      <c r="B51" s="14" t="s">
        <v>99</v>
      </c>
      <c r="C51" s="14" t="s">
        <v>100</v>
      </c>
      <c r="D51" s="14" t="s">
        <v>114</v>
      </c>
      <c r="E51" s="14" t="s">
        <v>115</v>
      </c>
      <c r="F51" s="14" t="s">
        <v>107</v>
      </c>
      <c r="G51" s="14" t="s">
        <v>178</v>
      </c>
      <c r="H51" s="14" t="s">
        <v>116</v>
      </c>
      <c r="I51" s="14" t="s">
        <v>179</v>
      </c>
    </row>
    <row r="52" spans="1:9" x14ac:dyDescent="0.2">
      <c r="A52" s="15">
        <v>1230</v>
      </c>
      <c r="B52" s="13" t="s">
        <v>180</v>
      </c>
      <c r="C52" s="30">
        <f>SUM(C53:C59)</f>
        <v>4023868132.7200003</v>
      </c>
      <c r="D52" s="30">
        <f>SUM(D53:D59)</f>
        <v>330261.05</v>
      </c>
      <c r="E52" s="30">
        <f>SUM(E53:E59)</f>
        <v>0</v>
      </c>
    </row>
    <row r="53" spans="1:9" x14ac:dyDescent="0.2">
      <c r="A53" s="15">
        <v>1231</v>
      </c>
      <c r="B53" s="13" t="s">
        <v>181</v>
      </c>
      <c r="C53" s="30">
        <v>896672632.59000003</v>
      </c>
      <c r="D53" s="30">
        <v>0</v>
      </c>
      <c r="E53" s="30">
        <v>0</v>
      </c>
    </row>
    <row r="54" spans="1:9" x14ac:dyDescent="0.2">
      <c r="A54" s="15">
        <v>1232</v>
      </c>
      <c r="B54" s="13" t="s">
        <v>182</v>
      </c>
      <c r="C54" s="30">
        <v>0</v>
      </c>
      <c r="D54" s="30">
        <v>0</v>
      </c>
      <c r="E54" s="30">
        <v>0</v>
      </c>
    </row>
    <row r="55" spans="1:9" x14ac:dyDescent="0.2">
      <c r="A55" s="15">
        <v>1233</v>
      </c>
      <c r="B55" s="13" t="s">
        <v>183</v>
      </c>
      <c r="C55" s="30">
        <v>2779847889.4899998</v>
      </c>
      <c r="D55" s="30">
        <v>0</v>
      </c>
      <c r="E55" s="30">
        <v>0</v>
      </c>
    </row>
    <row r="56" spans="1:9" x14ac:dyDescent="0.2">
      <c r="A56" s="15">
        <v>1234</v>
      </c>
      <c r="B56" s="13" t="s">
        <v>184</v>
      </c>
      <c r="C56" s="30">
        <v>90464332.459999993</v>
      </c>
      <c r="D56" s="30">
        <v>330261.05</v>
      </c>
      <c r="E56" s="30">
        <v>0</v>
      </c>
    </row>
    <row r="57" spans="1:9" x14ac:dyDescent="0.2">
      <c r="A57" s="15">
        <v>1235</v>
      </c>
      <c r="B57" s="13" t="s">
        <v>185</v>
      </c>
      <c r="C57" s="30">
        <v>244232145.25999999</v>
      </c>
      <c r="D57" s="30">
        <v>0</v>
      </c>
      <c r="E57" s="30">
        <v>0</v>
      </c>
    </row>
    <row r="58" spans="1:9" x14ac:dyDescent="0.2">
      <c r="A58" s="15">
        <v>1236</v>
      </c>
      <c r="B58" s="13" t="s">
        <v>186</v>
      </c>
      <c r="C58" s="30">
        <v>12651132.92</v>
      </c>
      <c r="D58" s="30">
        <v>0</v>
      </c>
      <c r="E58" s="30">
        <v>0</v>
      </c>
    </row>
    <row r="59" spans="1:9" x14ac:dyDescent="0.2">
      <c r="A59" s="15">
        <v>1239</v>
      </c>
      <c r="B59" s="13" t="s">
        <v>187</v>
      </c>
      <c r="C59" s="30">
        <v>0</v>
      </c>
      <c r="D59" s="30">
        <v>0</v>
      </c>
      <c r="E59" s="30">
        <v>0</v>
      </c>
    </row>
    <row r="60" spans="1:9" x14ac:dyDescent="0.2">
      <c r="A60" s="15">
        <v>1240</v>
      </c>
      <c r="B60" s="13" t="s">
        <v>188</v>
      </c>
      <c r="C60" s="30">
        <f>SUM(C61:C68)</f>
        <v>529145377.42000002</v>
      </c>
      <c r="D60" s="30">
        <f t="shared" ref="D60:E60" si="0">SUM(D61:D68)</f>
        <v>87060074.100000009</v>
      </c>
      <c r="E60" s="30">
        <f t="shared" si="0"/>
        <v>-394381900.06</v>
      </c>
    </row>
    <row r="61" spans="1:9" x14ac:dyDescent="0.2">
      <c r="A61" s="15">
        <v>1241</v>
      </c>
      <c r="B61" s="13" t="s">
        <v>189</v>
      </c>
      <c r="C61" s="30">
        <v>40984005.969999999</v>
      </c>
      <c r="D61" s="30">
        <v>7151622.46</v>
      </c>
      <c r="E61" s="30">
        <v>-30941089.100000001</v>
      </c>
    </row>
    <row r="62" spans="1:9" x14ac:dyDescent="0.2">
      <c r="A62" s="15">
        <v>1242</v>
      </c>
      <c r="B62" s="13" t="s">
        <v>190</v>
      </c>
      <c r="C62" s="30">
        <v>12438979.65</v>
      </c>
      <c r="D62" s="30">
        <v>1356946.05</v>
      </c>
      <c r="E62" s="30">
        <v>-4414423.18</v>
      </c>
    </row>
    <row r="63" spans="1:9" x14ac:dyDescent="0.2">
      <c r="A63" s="15">
        <v>1243</v>
      </c>
      <c r="B63" s="13" t="s">
        <v>191</v>
      </c>
      <c r="C63" s="30">
        <v>174265.87</v>
      </c>
      <c r="D63" s="30">
        <v>16617.13</v>
      </c>
      <c r="E63" s="30">
        <v>-79078.05</v>
      </c>
    </row>
    <row r="64" spans="1:9" x14ac:dyDescent="0.2">
      <c r="A64" s="15">
        <v>1244</v>
      </c>
      <c r="B64" s="13" t="s">
        <v>192</v>
      </c>
      <c r="C64" s="30">
        <v>365099320.81</v>
      </c>
      <c r="D64" s="30">
        <v>67584673.859999999</v>
      </c>
      <c r="E64" s="30">
        <v>-303569915.86000001</v>
      </c>
    </row>
    <row r="65" spans="1:9" x14ac:dyDescent="0.2">
      <c r="A65" s="15">
        <v>1245</v>
      </c>
      <c r="B65" s="13" t="s">
        <v>193</v>
      </c>
      <c r="C65" s="30">
        <v>20405681.170000002</v>
      </c>
      <c r="D65" s="30">
        <v>2278164.1800000002</v>
      </c>
      <c r="E65" s="30">
        <v>-12307002.640000001</v>
      </c>
    </row>
    <row r="66" spans="1:9" x14ac:dyDescent="0.2">
      <c r="A66" s="15">
        <v>1246</v>
      </c>
      <c r="B66" s="13" t="s">
        <v>194</v>
      </c>
      <c r="C66" s="30">
        <v>86331123.950000003</v>
      </c>
      <c r="D66" s="30">
        <v>8672050.4199999999</v>
      </c>
      <c r="E66" s="30">
        <v>-43070391.229999997</v>
      </c>
    </row>
    <row r="67" spans="1:9" x14ac:dyDescent="0.2">
      <c r="A67" s="15">
        <v>1247</v>
      </c>
      <c r="B67" s="13" t="s">
        <v>195</v>
      </c>
      <c r="C67" s="30">
        <v>3712000</v>
      </c>
      <c r="D67" s="30">
        <v>0</v>
      </c>
      <c r="E67" s="30">
        <v>0</v>
      </c>
    </row>
    <row r="68" spans="1:9" x14ac:dyDescent="0.2">
      <c r="A68" s="15">
        <v>1248</v>
      </c>
      <c r="B68" s="13" t="s">
        <v>196</v>
      </c>
      <c r="C68" s="30">
        <v>0</v>
      </c>
      <c r="D68" s="30">
        <v>0</v>
      </c>
      <c r="E68" s="30">
        <v>0</v>
      </c>
    </row>
    <row r="69" spans="1:9" x14ac:dyDescent="0.2">
      <c r="C69" s="13"/>
    </row>
    <row r="70" spans="1:9" x14ac:dyDescent="0.2">
      <c r="A70" s="12" t="s">
        <v>118</v>
      </c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4" t="s">
        <v>102</v>
      </c>
      <c r="B71" s="14" t="s">
        <v>99</v>
      </c>
      <c r="C71" s="14" t="s">
        <v>100</v>
      </c>
      <c r="D71" s="14" t="s">
        <v>119</v>
      </c>
      <c r="E71" s="14" t="s">
        <v>197</v>
      </c>
      <c r="F71" s="14" t="s">
        <v>107</v>
      </c>
      <c r="G71" s="14" t="s">
        <v>178</v>
      </c>
      <c r="H71" s="14" t="s">
        <v>116</v>
      </c>
      <c r="I71" s="14" t="s">
        <v>179</v>
      </c>
    </row>
    <row r="72" spans="1:9" x14ac:dyDescent="0.2">
      <c r="A72" s="15">
        <v>1250</v>
      </c>
      <c r="B72" s="13" t="s">
        <v>198</v>
      </c>
      <c r="C72" s="30">
        <f>SUM(C73:C77)</f>
        <v>11882816.699999999</v>
      </c>
      <c r="D72" s="30">
        <f>SUM(D73:D77)</f>
        <v>1201486.71</v>
      </c>
      <c r="E72" s="30">
        <f>SUM(E73:E77)</f>
        <v>0</v>
      </c>
    </row>
    <row r="73" spans="1:9" x14ac:dyDescent="0.2">
      <c r="A73" s="15">
        <v>1251</v>
      </c>
      <c r="B73" s="13" t="s">
        <v>199</v>
      </c>
      <c r="C73" s="30">
        <v>9159351.4499999993</v>
      </c>
      <c r="D73" s="30">
        <v>994274.29</v>
      </c>
      <c r="E73" s="30">
        <v>0</v>
      </c>
    </row>
    <row r="74" spans="1:9" x14ac:dyDescent="0.2">
      <c r="A74" s="15">
        <v>1252</v>
      </c>
      <c r="B74" s="13" t="s">
        <v>200</v>
      </c>
      <c r="C74" s="30">
        <v>0</v>
      </c>
      <c r="D74" s="30">
        <v>0</v>
      </c>
      <c r="E74" s="30">
        <v>0</v>
      </c>
    </row>
    <row r="75" spans="1:9" x14ac:dyDescent="0.2">
      <c r="A75" s="15">
        <v>1253</v>
      </c>
      <c r="B75" s="13" t="s">
        <v>201</v>
      </c>
      <c r="C75" s="30">
        <v>0</v>
      </c>
      <c r="D75" s="30">
        <v>0</v>
      </c>
      <c r="E75" s="30">
        <v>0</v>
      </c>
    </row>
    <row r="76" spans="1:9" x14ac:dyDescent="0.2">
      <c r="A76" s="15">
        <v>1254</v>
      </c>
      <c r="B76" s="13" t="s">
        <v>202</v>
      </c>
      <c r="C76" s="30">
        <v>2723465.25</v>
      </c>
      <c r="D76" s="30">
        <v>207212.42</v>
      </c>
      <c r="E76" s="30">
        <v>0</v>
      </c>
    </row>
    <row r="77" spans="1:9" x14ac:dyDescent="0.2">
      <c r="A77" s="15">
        <v>1259</v>
      </c>
      <c r="B77" s="13" t="s">
        <v>203</v>
      </c>
      <c r="C77" s="30">
        <v>0</v>
      </c>
      <c r="D77" s="30">
        <v>0</v>
      </c>
      <c r="E77" s="30">
        <v>0</v>
      </c>
    </row>
    <row r="78" spans="1:9" x14ac:dyDescent="0.2">
      <c r="A78" s="15">
        <v>1270</v>
      </c>
      <c r="B78" s="13" t="s">
        <v>204</v>
      </c>
      <c r="C78" s="30">
        <f>SUM(C79:C84)</f>
        <v>350000</v>
      </c>
      <c r="D78" s="30">
        <f>SUM(D79:D84)</f>
        <v>0</v>
      </c>
      <c r="E78" s="30">
        <f>SUM(E79:E84)</f>
        <v>0</v>
      </c>
    </row>
    <row r="79" spans="1:9" x14ac:dyDescent="0.2">
      <c r="A79" s="15">
        <v>1271</v>
      </c>
      <c r="B79" s="13" t="s">
        <v>205</v>
      </c>
      <c r="C79" s="30">
        <v>0</v>
      </c>
      <c r="D79" s="30">
        <v>0</v>
      </c>
      <c r="E79" s="30">
        <v>0</v>
      </c>
    </row>
    <row r="80" spans="1:9" x14ac:dyDescent="0.2">
      <c r="A80" s="15">
        <v>1272</v>
      </c>
      <c r="B80" s="13" t="s">
        <v>206</v>
      </c>
      <c r="C80" s="30">
        <v>0</v>
      </c>
      <c r="D80" s="30">
        <v>0</v>
      </c>
      <c r="E80" s="30">
        <v>0</v>
      </c>
    </row>
    <row r="81" spans="1:8" x14ac:dyDescent="0.2">
      <c r="A81" s="15">
        <v>1273</v>
      </c>
      <c r="B81" s="13" t="s">
        <v>207</v>
      </c>
      <c r="C81" s="30">
        <v>0</v>
      </c>
      <c r="D81" s="30">
        <v>0</v>
      </c>
      <c r="E81" s="30">
        <v>0</v>
      </c>
    </row>
    <row r="82" spans="1:8" x14ac:dyDescent="0.2">
      <c r="A82" s="15">
        <v>1274</v>
      </c>
      <c r="B82" s="13" t="s">
        <v>208</v>
      </c>
      <c r="C82" s="30">
        <v>0</v>
      </c>
      <c r="D82" s="30">
        <v>0</v>
      </c>
      <c r="E82" s="30">
        <v>0</v>
      </c>
    </row>
    <row r="83" spans="1:8" x14ac:dyDescent="0.2">
      <c r="A83" s="15">
        <v>1275</v>
      </c>
      <c r="B83" s="13" t="s">
        <v>209</v>
      </c>
      <c r="C83" s="30">
        <v>0</v>
      </c>
      <c r="D83" s="30">
        <v>0</v>
      </c>
      <c r="E83" s="30">
        <v>0</v>
      </c>
    </row>
    <row r="84" spans="1:8" x14ac:dyDescent="0.2">
      <c r="A84" s="15">
        <v>1279</v>
      </c>
      <c r="B84" s="13" t="s">
        <v>210</v>
      </c>
      <c r="C84" s="30">
        <v>350000</v>
      </c>
      <c r="D84" s="30">
        <v>0</v>
      </c>
      <c r="E84" s="30">
        <v>0</v>
      </c>
    </row>
    <row r="85" spans="1:8" x14ac:dyDescent="0.2">
      <c r="C85" s="13"/>
    </row>
    <row r="86" spans="1:8" x14ac:dyDescent="0.2">
      <c r="A86" s="12" t="s">
        <v>120</v>
      </c>
      <c r="B86" s="12"/>
      <c r="C86" s="12"/>
      <c r="D86" s="12"/>
      <c r="E86" s="12"/>
      <c r="F86" s="12"/>
      <c r="G86" s="12"/>
      <c r="H86" s="12"/>
    </row>
    <row r="87" spans="1:8" x14ac:dyDescent="0.2">
      <c r="A87" s="14" t="s">
        <v>102</v>
      </c>
      <c r="B87" s="14" t="s">
        <v>99</v>
      </c>
      <c r="C87" s="14" t="s">
        <v>100</v>
      </c>
      <c r="D87" s="14" t="s">
        <v>211</v>
      </c>
      <c r="E87" s="14"/>
      <c r="F87" s="14"/>
      <c r="G87" s="14"/>
      <c r="H87" s="14"/>
    </row>
    <row r="88" spans="1:8" x14ac:dyDescent="0.2">
      <c r="A88" s="15">
        <v>1160</v>
      </c>
      <c r="B88" s="13" t="s">
        <v>212</v>
      </c>
      <c r="C88" s="30">
        <f>SUM(C89:C90)</f>
        <v>0</v>
      </c>
    </row>
    <row r="89" spans="1:8" x14ac:dyDescent="0.2">
      <c r="A89" s="15">
        <v>1161</v>
      </c>
      <c r="B89" s="13" t="s">
        <v>213</v>
      </c>
      <c r="C89" s="30">
        <v>0</v>
      </c>
    </row>
    <row r="90" spans="1:8" x14ac:dyDescent="0.2">
      <c r="A90" s="15">
        <v>1162</v>
      </c>
      <c r="B90" s="13" t="s">
        <v>214</v>
      </c>
      <c r="C90" s="30">
        <v>0</v>
      </c>
    </row>
    <row r="91" spans="1:8" x14ac:dyDescent="0.2">
      <c r="C91" s="13"/>
    </row>
    <row r="92" spans="1:8" x14ac:dyDescent="0.2">
      <c r="A92" s="12" t="s">
        <v>121</v>
      </c>
      <c r="B92" s="12"/>
      <c r="C92" s="12"/>
      <c r="D92" s="12"/>
      <c r="E92" s="12"/>
      <c r="F92" s="12"/>
      <c r="G92" s="12"/>
      <c r="H92" s="12"/>
    </row>
    <row r="93" spans="1:8" x14ac:dyDescent="0.2">
      <c r="A93" s="14" t="s">
        <v>102</v>
      </c>
      <c r="B93" s="14" t="s">
        <v>99</v>
      </c>
      <c r="C93" s="14" t="s">
        <v>100</v>
      </c>
      <c r="D93" s="14" t="s">
        <v>156</v>
      </c>
      <c r="E93" s="14"/>
      <c r="F93" s="14"/>
      <c r="G93" s="14"/>
      <c r="H93" s="14"/>
    </row>
    <row r="94" spans="1:8" x14ac:dyDescent="0.2">
      <c r="A94" s="15">
        <v>1290</v>
      </c>
      <c r="B94" s="13" t="s">
        <v>215</v>
      </c>
      <c r="C94" s="30">
        <f>SUM(C95:C97)</f>
        <v>0</v>
      </c>
    </row>
    <row r="95" spans="1:8" x14ac:dyDescent="0.2">
      <c r="A95" s="15">
        <v>1291</v>
      </c>
      <c r="B95" s="13" t="s">
        <v>216</v>
      </c>
      <c r="C95" s="30">
        <v>0</v>
      </c>
    </row>
    <row r="96" spans="1:8" x14ac:dyDescent="0.2">
      <c r="A96" s="15">
        <v>1292</v>
      </c>
      <c r="B96" s="13" t="s">
        <v>217</v>
      </c>
      <c r="C96" s="30">
        <v>0</v>
      </c>
    </row>
    <row r="97" spans="1:8" x14ac:dyDescent="0.2">
      <c r="A97" s="15">
        <v>1293</v>
      </c>
      <c r="B97" s="13" t="s">
        <v>218</v>
      </c>
      <c r="C97" s="30">
        <v>0</v>
      </c>
    </row>
    <row r="98" spans="1:8" x14ac:dyDescent="0.2">
      <c r="C98" s="13"/>
    </row>
    <row r="99" spans="1:8" x14ac:dyDescent="0.2">
      <c r="A99" s="12" t="s">
        <v>122</v>
      </c>
      <c r="B99" s="12"/>
      <c r="C99" s="12"/>
      <c r="D99" s="12"/>
      <c r="E99" s="12"/>
      <c r="F99" s="12"/>
      <c r="G99" s="12"/>
      <c r="H99" s="12"/>
    </row>
    <row r="100" spans="1:8" x14ac:dyDescent="0.2">
      <c r="A100" s="14" t="s">
        <v>102</v>
      </c>
      <c r="B100" s="14" t="s">
        <v>99</v>
      </c>
      <c r="C100" s="14" t="s">
        <v>100</v>
      </c>
      <c r="D100" s="14" t="s">
        <v>152</v>
      </c>
      <c r="E100" s="14" t="s">
        <v>153</v>
      </c>
      <c r="F100" s="14" t="s">
        <v>154</v>
      </c>
      <c r="G100" s="14" t="s">
        <v>219</v>
      </c>
      <c r="H100" s="14" t="s">
        <v>220</v>
      </c>
    </row>
    <row r="101" spans="1:8" x14ac:dyDescent="0.2">
      <c r="A101" s="15">
        <v>2110</v>
      </c>
      <c r="B101" s="13" t="s">
        <v>221</v>
      </c>
      <c r="C101" s="30">
        <f>SUM(C102:C110)</f>
        <v>70297624.840000018</v>
      </c>
      <c r="D101" s="30">
        <f>SUM(D102:D110)</f>
        <v>70297624.840000018</v>
      </c>
      <c r="E101" s="30">
        <f>SUM(E102:E110)</f>
        <v>0</v>
      </c>
      <c r="F101" s="30">
        <f>SUM(F102:F110)</f>
        <v>0</v>
      </c>
      <c r="G101" s="30">
        <f>SUM(G102:G110)</f>
        <v>0</v>
      </c>
    </row>
    <row r="102" spans="1:8" x14ac:dyDescent="0.2">
      <c r="A102" s="15">
        <v>2111</v>
      </c>
      <c r="B102" s="13" t="s">
        <v>222</v>
      </c>
      <c r="C102" s="30">
        <v>23175.25</v>
      </c>
      <c r="D102" s="30">
        <f>C102</f>
        <v>23175.25</v>
      </c>
      <c r="E102" s="30">
        <v>0</v>
      </c>
      <c r="F102" s="30">
        <v>0</v>
      </c>
      <c r="G102" s="30">
        <v>0</v>
      </c>
    </row>
    <row r="103" spans="1:8" x14ac:dyDescent="0.2">
      <c r="A103" s="15">
        <v>2112</v>
      </c>
      <c r="B103" s="13" t="s">
        <v>223</v>
      </c>
      <c r="C103" s="30">
        <v>1793015.7</v>
      </c>
      <c r="D103" s="30">
        <f t="shared" ref="D103:D110" si="1">C103</f>
        <v>1793015.7</v>
      </c>
      <c r="E103" s="30">
        <v>0</v>
      </c>
      <c r="F103" s="30">
        <v>0</v>
      </c>
      <c r="G103" s="30">
        <v>0</v>
      </c>
    </row>
    <row r="104" spans="1:8" x14ac:dyDescent="0.2">
      <c r="A104" s="15">
        <v>2113</v>
      </c>
      <c r="B104" s="13" t="s">
        <v>224</v>
      </c>
      <c r="C104" s="30">
        <v>34670404.100000001</v>
      </c>
      <c r="D104" s="30">
        <f t="shared" si="1"/>
        <v>34670404.100000001</v>
      </c>
      <c r="E104" s="30">
        <v>0</v>
      </c>
      <c r="F104" s="30">
        <v>0</v>
      </c>
      <c r="G104" s="30">
        <v>0</v>
      </c>
    </row>
    <row r="105" spans="1:8" x14ac:dyDescent="0.2">
      <c r="A105" s="15">
        <v>2114</v>
      </c>
      <c r="B105" s="13" t="s">
        <v>225</v>
      </c>
      <c r="C105" s="30">
        <v>0</v>
      </c>
      <c r="D105" s="30">
        <f t="shared" si="1"/>
        <v>0</v>
      </c>
      <c r="E105" s="30">
        <v>0</v>
      </c>
      <c r="F105" s="30">
        <v>0</v>
      </c>
      <c r="G105" s="30">
        <v>0</v>
      </c>
    </row>
    <row r="106" spans="1:8" x14ac:dyDescent="0.2">
      <c r="A106" s="15">
        <v>2115</v>
      </c>
      <c r="B106" s="13" t="s">
        <v>226</v>
      </c>
      <c r="C106" s="30">
        <v>43638.12</v>
      </c>
      <c r="D106" s="30">
        <f t="shared" si="1"/>
        <v>43638.12</v>
      </c>
      <c r="E106" s="30">
        <v>0</v>
      </c>
      <c r="F106" s="30">
        <v>0</v>
      </c>
      <c r="G106" s="30">
        <v>0</v>
      </c>
    </row>
    <row r="107" spans="1:8" x14ac:dyDescent="0.2">
      <c r="A107" s="15">
        <v>2116</v>
      </c>
      <c r="B107" s="13" t="s">
        <v>227</v>
      </c>
      <c r="C107" s="30">
        <v>98124.81</v>
      </c>
      <c r="D107" s="30">
        <f t="shared" si="1"/>
        <v>98124.81</v>
      </c>
      <c r="E107" s="30">
        <v>0</v>
      </c>
      <c r="F107" s="30">
        <v>0</v>
      </c>
      <c r="G107" s="30">
        <v>0</v>
      </c>
    </row>
    <row r="108" spans="1:8" x14ac:dyDescent="0.2">
      <c r="A108" s="15">
        <v>2117</v>
      </c>
      <c r="B108" s="13" t="s">
        <v>228</v>
      </c>
      <c r="C108" s="30">
        <v>32259606.600000001</v>
      </c>
      <c r="D108" s="30">
        <f t="shared" si="1"/>
        <v>32259606.600000001</v>
      </c>
      <c r="E108" s="30">
        <v>0</v>
      </c>
      <c r="F108" s="30">
        <v>0</v>
      </c>
      <c r="G108" s="30">
        <v>0</v>
      </c>
    </row>
    <row r="109" spans="1:8" x14ac:dyDescent="0.2">
      <c r="A109" s="15">
        <v>2118</v>
      </c>
      <c r="B109" s="13" t="s">
        <v>229</v>
      </c>
      <c r="C109" s="30">
        <v>0</v>
      </c>
      <c r="D109" s="30">
        <f t="shared" si="1"/>
        <v>0</v>
      </c>
      <c r="E109" s="30">
        <v>0</v>
      </c>
      <c r="F109" s="30">
        <v>0</v>
      </c>
      <c r="G109" s="30">
        <v>0</v>
      </c>
    </row>
    <row r="110" spans="1:8" x14ac:dyDescent="0.2">
      <c r="A110" s="15">
        <v>2119</v>
      </c>
      <c r="B110" s="13" t="s">
        <v>230</v>
      </c>
      <c r="C110" s="30">
        <v>1409660.26</v>
      </c>
      <c r="D110" s="30">
        <f t="shared" si="1"/>
        <v>1409660.26</v>
      </c>
      <c r="E110" s="30">
        <v>0</v>
      </c>
      <c r="F110" s="30">
        <v>0</v>
      </c>
      <c r="G110" s="30">
        <v>0</v>
      </c>
    </row>
    <row r="111" spans="1:8" x14ac:dyDescent="0.2">
      <c r="A111" s="15">
        <v>2120</v>
      </c>
      <c r="B111" s="13" t="s">
        <v>231</v>
      </c>
      <c r="C111" s="30">
        <f>SUM(C112:C114)</f>
        <v>4000000</v>
      </c>
      <c r="D111" s="30">
        <f t="shared" ref="D111:G111" si="2">SUM(D112:D114)</f>
        <v>4000000</v>
      </c>
      <c r="E111" s="30">
        <f t="shared" si="2"/>
        <v>0</v>
      </c>
      <c r="F111" s="30">
        <f t="shared" si="2"/>
        <v>0</v>
      </c>
      <c r="G111" s="30">
        <f t="shared" si="2"/>
        <v>0</v>
      </c>
    </row>
    <row r="112" spans="1:8" x14ac:dyDescent="0.2">
      <c r="A112" s="15">
        <v>2121</v>
      </c>
      <c r="B112" s="13" t="s">
        <v>232</v>
      </c>
      <c r="C112" s="30">
        <v>0</v>
      </c>
      <c r="D112" s="30">
        <f>C112</f>
        <v>0</v>
      </c>
      <c r="E112" s="30">
        <v>0</v>
      </c>
      <c r="F112" s="30">
        <v>0</v>
      </c>
      <c r="G112" s="30">
        <v>0</v>
      </c>
    </row>
    <row r="113" spans="1:8" x14ac:dyDescent="0.2">
      <c r="A113" s="15">
        <v>2122</v>
      </c>
      <c r="B113" s="13" t="s">
        <v>233</v>
      </c>
      <c r="C113" s="30">
        <v>0</v>
      </c>
      <c r="D113" s="30">
        <f t="shared" ref="D113:D114" si="3">C113</f>
        <v>0</v>
      </c>
      <c r="E113" s="30">
        <v>0</v>
      </c>
      <c r="F113" s="30">
        <v>0</v>
      </c>
      <c r="G113" s="30">
        <v>0</v>
      </c>
    </row>
    <row r="114" spans="1:8" x14ac:dyDescent="0.2">
      <c r="A114" s="15">
        <v>2129</v>
      </c>
      <c r="B114" s="13" t="s">
        <v>234</v>
      </c>
      <c r="C114" s="30">
        <v>4000000</v>
      </c>
      <c r="D114" s="30">
        <f t="shared" si="3"/>
        <v>4000000</v>
      </c>
      <c r="E114" s="30">
        <v>0</v>
      </c>
      <c r="F114" s="30">
        <v>0</v>
      </c>
      <c r="G114" s="30">
        <v>0</v>
      </c>
    </row>
    <row r="115" spans="1:8" x14ac:dyDescent="0.2">
      <c r="C115" s="13"/>
    </row>
    <row r="116" spans="1:8" x14ac:dyDescent="0.2">
      <c r="A116" s="12" t="s">
        <v>123</v>
      </c>
      <c r="B116" s="12"/>
      <c r="C116" s="12"/>
      <c r="D116" s="12"/>
      <c r="E116" s="12"/>
      <c r="F116" s="12"/>
      <c r="G116" s="12"/>
      <c r="H116" s="12"/>
    </row>
    <row r="117" spans="1:8" x14ac:dyDescent="0.2">
      <c r="A117" s="14" t="s">
        <v>102</v>
      </c>
      <c r="B117" s="14" t="s">
        <v>99</v>
      </c>
      <c r="C117" s="14" t="s">
        <v>100</v>
      </c>
      <c r="D117" s="14" t="s">
        <v>103</v>
      </c>
      <c r="E117" s="14" t="s">
        <v>156</v>
      </c>
      <c r="F117" s="14"/>
      <c r="G117" s="14"/>
      <c r="H117" s="14"/>
    </row>
    <row r="118" spans="1:8" x14ac:dyDescent="0.2">
      <c r="A118" s="15">
        <v>2160</v>
      </c>
      <c r="B118" s="13" t="s">
        <v>235</v>
      </c>
      <c r="C118" s="30">
        <f>SUM(C119:C124)</f>
        <v>2374645.4900000002</v>
      </c>
    </row>
    <row r="119" spans="1:8" x14ac:dyDescent="0.2">
      <c r="A119" s="15">
        <v>2161</v>
      </c>
      <c r="B119" s="13" t="s">
        <v>236</v>
      </c>
      <c r="C119" s="30">
        <v>0</v>
      </c>
    </row>
    <row r="120" spans="1:8" x14ac:dyDescent="0.2">
      <c r="A120" s="15">
        <v>2162</v>
      </c>
      <c r="B120" s="13" t="s">
        <v>237</v>
      </c>
      <c r="C120" s="30">
        <v>0</v>
      </c>
    </row>
    <row r="121" spans="1:8" x14ac:dyDescent="0.2">
      <c r="A121" s="15">
        <v>2163</v>
      </c>
      <c r="B121" s="13" t="s">
        <v>238</v>
      </c>
      <c r="C121" s="30">
        <v>0</v>
      </c>
    </row>
    <row r="122" spans="1:8" x14ac:dyDescent="0.2">
      <c r="A122" s="15">
        <v>2164</v>
      </c>
      <c r="B122" s="13" t="s">
        <v>239</v>
      </c>
      <c r="C122" s="30">
        <v>2374645.4900000002</v>
      </c>
    </row>
    <row r="123" spans="1:8" x14ac:dyDescent="0.2">
      <c r="A123" s="15">
        <v>2165</v>
      </c>
      <c r="B123" s="13" t="s">
        <v>240</v>
      </c>
      <c r="C123" s="30">
        <v>0</v>
      </c>
    </row>
    <row r="124" spans="1:8" x14ac:dyDescent="0.2">
      <c r="A124" s="15">
        <v>2166</v>
      </c>
      <c r="B124" s="13" t="s">
        <v>241</v>
      </c>
      <c r="C124" s="30">
        <v>0</v>
      </c>
    </row>
    <row r="125" spans="1:8" x14ac:dyDescent="0.2">
      <c r="A125" s="15">
        <v>2250</v>
      </c>
      <c r="B125" s="13" t="s">
        <v>242</v>
      </c>
      <c r="C125" s="30">
        <f>SUM(C126:C131)</f>
        <v>15916986.75</v>
      </c>
    </row>
    <row r="126" spans="1:8" x14ac:dyDescent="0.2">
      <c r="A126" s="15">
        <v>2251</v>
      </c>
      <c r="B126" s="13" t="s">
        <v>243</v>
      </c>
      <c r="C126" s="30">
        <v>832.93</v>
      </c>
    </row>
    <row r="127" spans="1:8" x14ac:dyDescent="0.2">
      <c r="A127" s="15">
        <v>2252</v>
      </c>
      <c r="B127" s="13" t="s">
        <v>244</v>
      </c>
      <c r="C127" s="30">
        <v>0</v>
      </c>
    </row>
    <row r="128" spans="1:8" x14ac:dyDescent="0.2">
      <c r="A128" s="15">
        <v>2253</v>
      </c>
      <c r="B128" s="13" t="s">
        <v>245</v>
      </c>
      <c r="C128" s="30">
        <v>0</v>
      </c>
    </row>
    <row r="129" spans="1:8" x14ac:dyDescent="0.2">
      <c r="A129" s="15">
        <v>2254</v>
      </c>
      <c r="B129" s="13" t="s">
        <v>246</v>
      </c>
      <c r="C129" s="30">
        <v>8000000</v>
      </c>
    </row>
    <row r="130" spans="1:8" x14ac:dyDescent="0.2">
      <c r="A130" s="15">
        <v>2255</v>
      </c>
      <c r="B130" s="13" t="s">
        <v>247</v>
      </c>
      <c r="C130" s="30">
        <v>7916153.8200000003</v>
      </c>
    </row>
    <row r="131" spans="1:8" x14ac:dyDescent="0.2">
      <c r="A131" s="15">
        <v>2256</v>
      </c>
      <c r="B131" s="13" t="s">
        <v>248</v>
      </c>
      <c r="C131" s="30">
        <v>0</v>
      </c>
    </row>
    <row r="132" spans="1:8" x14ac:dyDescent="0.2">
      <c r="C132" s="13"/>
    </row>
    <row r="133" spans="1:8" x14ac:dyDescent="0.2">
      <c r="A133" s="12" t="s">
        <v>124</v>
      </c>
      <c r="B133" s="12"/>
      <c r="C133" s="12"/>
      <c r="D133" s="12"/>
      <c r="E133" s="12"/>
      <c r="F133" s="12"/>
      <c r="G133" s="12"/>
      <c r="H133" s="12"/>
    </row>
    <row r="134" spans="1:8" x14ac:dyDescent="0.2">
      <c r="A134" s="16" t="s">
        <v>102</v>
      </c>
      <c r="B134" s="16" t="s">
        <v>99</v>
      </c>
      <c r="C134" s="16" t="s">
        <v>100</v>
      </c>
      <c r="D134" s="16" t="s">
        <v>103</v>
      </c>
      <c r="E134" s="16" t="s">
        <v>156</v>
      </c>
      <c r="F134" s="16"/>
      <c r="G134" s="16"/>
      <c r="H134" s="16"/>
    </row>
    <row r="135" spans="1:8" x14ac:dyDescent="0.2">
      <c r="A135" s="15">
        <v>2159</v>
      </c>
      <c r="B135" s="13" t="s">
        <v>249</v>
      </c>
      <c r="C135" s="30">
        <v>0</v>
      </c>
    </row>
    <row r="136" spans="1:8" x14ac:dyDescent="0.2">
      <c r="A136" s="15">
        <v>2199</v>
      </c>
      <c r="B136" s="13" t="s">
        <v>250</v>
      </c>
      <c r="C136" s="30">
        <v>413.24</v>
      </c>
    </row>
    <row r="137" spans="1:8" x14ac:dyDescent="0.2">
      <c r="A137" s="15">
        <v>2240</v>
      </c>
      <c r="B137" s="13" t="s">
        <v>251</v>
      </c>
      <c r="C137" s="30">
        <f>SUM(C138:C140)</f>
        <v>0</v>
      </c>
    </row>
    <row r="138" spans="1:8" x14ac:dyDescent="0.2">
      <c r="A138" s="15">
        <v>2241</v>
      </c>
      <c r="B138" s="13" t="s">
        <v>252</v>
      </c>
      <c r="C138" s="30">
        <v>0</v>
      </c>
    </row>
    <row r="139" spans="1:8" x14ac:dyDescent="0.2">
      <c r="A139" s="15">
        <v>2242</v>
      </c>
      <c r="B139" s="13" t="s">
        <v>253</v>
      </c>
      <c r="C139" s="30">
        <v>0</v>
      </c>
    </row>
    <row r="140" spans="1:8" x14ac:dyDescent="0.2">
      <c r="A140" s="15">
        <v>2249</v>
      </c>
      <c r="B140" s="13" t="s">
        <v>254</v>
      </c>
      <c r="C140" s="30">
        <v>0</v>
      </c>
    </row>
    <row r="142" spans="1:8" x14ac:dyDescent="0.2">
      <c r="A142" s="147" t="s">
        <v>536</v>
      </c>
      <c r="B142" s="14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42:B142"/>
  </mergeCells>
  <printOptions horizontalCentered="1"/>
  <pageMargins left="0.31496062992125984" right="0.31496062992125984" top="0.55118110236220474" bottom="0.74803149606299213" header="0.31496062992125984" footer="0.31496062992125984"/>
  <pageSetup scale="75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opLeftCell="A184" zoomScaleNormal="100" workbookViewId="0">
      <selection activeCell="A223" sqref="A223:B223"/>
    </sheetView>
  </sheetViews>
  <sheetFormatPr baseColWidth="10" defaultColWidth="9.140625" defaultRowHeight="11.25" x14ac:dyDescent="0.2"/>
  <cols>
    <col min="1" max="1" width="10" style="13" customWidth="1"/>
    <col min="2" max="2" width="101.85546875" style="13" customWidth="1"/>
    <col min="3" max="3" width="13" style="27" bestFit="1" customWidth="1"/>
    <col min="4" max="4" width="13" style="13" customWidth="1"/>
    <col min="5" max="5" width="16.7109375" style="13" customWidth="1"/>
    <col min="6" max="6" width="11.85546875" style="13" bestFit="1" customWidth="1"/>
    <col min="7" max="7" width="12.7109375" style="13" bestFit="1" customWidth="1"/>
    <col min="8" max="8" width="9.140625" style="13"/>
    <col min="9" max="9" width="11.85546875" style="13" bestFit="1" customWidth="1"/>
    <col min="10" max="16384" width="9.140625" style="13"/>
  </cols>
  <sheetData>
    <row r="1" spans="1:5" s="18" customFormat="1" ht="18.95" customHeight="1" x14ac:dyDescent="0.25">
      <c r="A1" s="125" t="str">
        <f>ESF!A1</f>
        <v>MUNICIPIO DE CELAYA, GUANAJUATO</v>
      </c>
      <c r="B1" s="125"/>
      <c r="C1" s="125"/>
      <c r="D1" s="107" t="s">
        <v>140</v>
      </c>
      <c r="E1" s="108">
        <f>'Notas a los Edos Financieros'!E1</f>
        <v>2019</v>
      </c>
    </row>
    <row r="2" spans="1:5" s="10" customFormat="1" ht="18.95" customHeight="1" x14ac:dyDescent="0.25">
      <c r="A2" s="125" t="s">
        <v>255</v>
      </c>
      <c r="B2" s="125"/>
      <c r="C2" s="125"/>
      <c r="D2" s="107" t="s">
        <v>142</v>
      </c>
      <c r="E2" s="108" t="str">
        <f>'Notas a los Edos Financieros'!E2</f>
        <v>Trimestral</v>
      </c>
    </row>
    <row r="3" spans="1:5" s="10" customFormat="1" ht="18.95" customHeight="1" x14ac:dyDescent="0.25">
      <c r="A3" s="125" t="str">
        <f>ESF!A3</f>
        <v xml:space="preserve"> del 1 de Enero al 31 de Diciembre de 2019</v>
      </c>
      <c r="B3" s="125"/>
      <c r="C3" s="125"/>
      <c r="D3" s="107" t="s">
        <v>144</v>
      </c>
      <c r="E3" s="108">
        <f>'Notas a los Edos Financieros'!E3</f>
        <v>4</v>
      </c>
    </row>
    <row r="4" spans="1:5" x14ac:dyDescent="0.2">
      <c r="A4" s="110" t="s">
        <v>145</v>
      </c>
      <c r="B4" s="111"/>
      <c r="C4" s="111"/>
      <c r="D4" s="111"/>
      <c r="E4" s="111"/>
    </row>
    <row r="5" spans="1:5" x14ac:dyDescent="0.2">
      <c r="C5" s="13"/>
    </row>
    <row r="6" spans="1:5" x14ac:dyDescent="0.2">
      <c r="A6" s="31" t="s">
        <v>529</v>
      </c>
      <c r="B6" s="31"/>
      <c r="C6" s="31"/>
      <c r="D6" s="31"/>
      <c r="E6" s="31"/>
    </row>
    <row r="7" spans="1:5" x14ac:dyDescent="0.2">
      <c r="A7" s="32" t="s">
        <v>102</v>
      </c>
      <c r="B7" s="32" t="s">
        <v>99</v>
      </c>
      <c r="C7" s="32" t="s">
        <v>100</v>
      </c>
      <c r="D7" s="32" t="s">
        <v>256</v>
      </c>
      <c r="E7" s="32"/>
    </row>
    <row r="8" spans="1:5" ht="11.25" customHeight="1" x14ac:dyDescent="0.2">
      <c r="A8" s="54">
        <v>4100</v>
      </c>
      <c r="B8" s="35" t="s">
        <v>257</v>
      </c>
      <c r="C8" s="34">
        <f>SUM(C9+C19+C25+C28+C34+C37+C46)</f>
        <v>660257602.60000002</v>
      </c>
      <c r="D8" s="55"/>
      <c r="E8" s="33"/>
    </row>
    <row r="9" spans="1:5" x14ac:dyDescent="0.2">
      <c r="A9" s="54">
        <v>4110</v>
      </c>
      <c r="B9" s="35" t="s">
        <v>258</v>
      </c>
      <c r="C9" s="34">
        <f>SUM(C10:C18)</f>
        <v>302727531.49000001</v>
      </c>
      <c r="D9" s="55"/>
      <c r="E9" s="33"/>
    </row>
    <row r="10" spans="1:5" x14ac:dyDescent="0.2">
      <c r="A10" s="54">
        <v>4111</v>
      </c>
      <c r="B10" s="35" t="s">
        <v>259</v>
      </c>
      <c r="C10" s="34">
        <v>0</v>
      </c>
      <c r="D10" s="55"/>
      <c r="E10" s="33"/>
    </row>
    <row r="11" spans="1:5" x14ac:dyDescent="0.2">
      <c r="A11" s="54">
        <v>4112</v>
      </c>
      <c r="B11" s="35" t="s">
        <v>260</v>
      </c>
      <c r="C11" s="34">
        <v>297741259.25999999</v>
      </c>
      <c r="D11" s="55"/>
      <c r="E11" s="33"/>
    </row>
    <row r="12" spans="1:5" x14ac:dyDescent="0.2">
      <c r="A12" s="54">
        <v>4113</v>
      </c>
      <c r="B12" s="35" t="s">
        <v>261</v>
      </c>
      <c r="C12" s="34">
        <v>4986272.2300000004</v>
      </c>
      <c r="D12" s="55"/>
      <c r="E12" s="33"/>
    </row>
    <row r="13" spans="1:5" x14ac:dyDescent="0.2">
      <c r="A13" s="54">
        <v>4114</v>
      </c>
      <c r="B13" s="35" t="s">
        <v>262</v>
      </c>
      <c r="C13" s="34">
        <v>0</v>
      </c>
      <c r="D13" s="55"/>
      <c r="E13" s="33"/>
    </row>
    <row r="14" spans="1:5" x14ac:dyDescent="0.2">
      <c r="A14" s="54">
        <v>4115</v>
      </c>
      <c r="B14" s="35" t="s">
        <v>263</v>
      </c>
      <c r="C14" s="34">
        <v>0</v>
      </c>
      <c r="D14" s="55"/>
      <c r="E14" s="33"/>
    </row>
    <row r="15" spans="1:5" x14ac:dyDescent="0.2">
      <c r="A15" s="54">
        <v>4116</v>
      </c>
      <c r="B15" s="35" t="s">
        <v>264</v>
      </c>
      <c r="C15" s="34">
        <v>0</v>
      </c>
      <c r="D15" s="55"/>
      <c r="E15" s="33"/>
    </row>
    <row r="16" spans="1:5" x14ac:dyDescent="0.2">
      <c r="A16" s="54">
        <v>4117</v>
      </c>
      <c r="B16" s="35" t="s">
        <v>265</v>
      </c>
      <c r="C16" s="34">
        <v>0</v>
      </c>
      <c r="D16" s="55"/>
      <c r="E16" s="33"/>
    </row>
    <row r="17" spans="1:5" ht="22.5" x14ac:dyDescent="0.2">
      <c r="A17" s="54">
        <v>4118</v>
      </c>
      <c r="B17" s="56" t="s">
        <v>453</v>
      </c>
      <c r="C17" s="34">
        <v>0</v>
      </c>
      <c r="D17" s="55"/>
      <c r="E17" s="33"/>
    </row>
    <row r="18" spans="1:5" x14ac:dyDescent="0.2">
      <c r="A18" s="54">
        <v>4119</v>
      </c>
      <c r="B18" s="35" t="s">
        <v>266</v>
      </c>
      <c r="C18" s="34">
        <v>0</v>
      </c>
      <c r="D18" s="55"/>
      <c r="E18" s="33"/>
    </row>
    <row r="19" spans="1:5" x14ac:dyDescent="0.2">
      <c r="A19" s="54">
        <v>4120</v>
      </c>
      <c r="B19" s="35" t="s">
        <v>267</v>
      </c>
      <c r="C19" s="34">
        <f>SUM(C20:C24)</f>
        <v>0</v>
      </c>
      <c r="D19" s="55"/>
      <c r="E19" s="33"/>
    </row>
    <row r="20" spans="1:5" x14ac:dyDescent="0.2">
      <c r="A20" s="54">
        <v>4121</v>
      </c>
      <c r="B20" s="35" t="s">
        <v>268</v>
      </c>
      <c r="C20" s="34">
        <v>0</v>
      </c>
      <c r="D20" s="55"/>
      <c r="E20" s="33"/>
    </row>
    <row r="21" spans="1:5" x14ac:dyDescent="0.2">
      <c r="A21" s="54">
        <v>4122</v>
      </c>
      <c r="B21" s="35" t="s">
        <v>454</v>
      </c>
      <c r="C21" s="34">
        <v>0</v>
      </c>
      <c r="D21" s="55"/>
      <c r="E21" s="33"/>
    </row>
    <row r="22" spans="1:5" x14ac:dyDescent="0.2">
      <c r="A22" s="54">
        <v>4123</v>
      </c>
      <c r="B22" s="35" t="s">
        <v>269</v>
      </c>
      <c r="C22" s="34">
        <v>0</v>
      </c>
      <c r="D22" s="55"/>
      <c r="E22" s="33"/>
    </row>
    <row r="23" spans="1:5" x14ac:dyDescent="0.2">
      <c r="A23" s="54">
        <v>4124</v>
      </c>
      <c r="B23" s="35" t="s">
        <v>270</v>
      </c>
      <c r="C23" s="34">
        <v>0</v>
      </c>
      <c r="D23" s="55"/>
      <c r="E23" s="33"/>
    </row>
    <row r="24" spans="1:5" ht="11.25" customHeight="1" x14ac:dyDescent="0.2">
      <c r="A24" s="54">
        <v>4129</v>
      </c>
      <c r="B24" s="35" t="s">
        <v>271</v>
      </c>
      <c r="C24" s="34">
        <v>0</v>
      </c>
      <c r="D24" s="55"/>
      <c r="E24" s="33"/>
    </row>
    <row r="25" spans="1:5" x14ac:dyDescent="0.2">
      <c r="A25" s="54">
        <v>4130</v>
      </c>
      <c r="B25" s="35" t="s">
        <v>272</v>
      </c>
      <c r="C25" s="34">
        <f>SUM(C26:C27)</f>
        <v>1253008.7</v>
      </c>
      <c r="D25" s="55"/>
      <c r="E25" s="33"/>
    </row>
    <row r="26" spans="1:5" x14ac:dyDescent="0.2">
      <c r="A26" s="54">
        <v>4131</v>
      </c>
      <c r="B26" s="35" t="s">
        <v>273</v>
      </c>
      <c r="C26" s="34">
        <v>1253008.7</v>
      </c>
      <c r="D26" s="55"/>
      <c r="E26" s="33"/>
    </row>
    <row r="27" spans="1:5" ht="22.5" x14ac:dyDescent="0.2">
      <c r="A27" s="54">
        <v>4132</v>
      </c>
      <c r="B27" s="56" t="s">
        <v>455</v>
      </c>
      <c r="C27" s="34">
        <v>0</v>
      </c>
      <c r="D27" s="55"/>
      <c r="E27" s="33"/>
    </row>
    <row r="28" spans="1:5" x14ac:dyDescent="0.2">
      <c r="A28" s="54">
        <v>4140</v>
      </c>
      <c r="B28" s="35" t="s">
        <v>274</v>
      </c>
      <c r="C28" s="34">
        <f>SUM(C29:C33)</f>
        <v>143359943.88999999</v>
      </c>
      <c r="D28" s="55"/>
      <c r="E28" s="33"/>
    </row>
    <row r="29" spans="1:5" x14ac:dyDescent="0.2">
      <c r="A29" s="54">
        <v>4141</v>
      </c>
      <c r="B29" s="35" t="s">
        <v>275</v>
      </c>
      <c r="C29" s="34">
        <v>0</v>
      </c>
      <c r="D29" s="55"/>
      <c r="E29" s="33"/>
    </row>
    <row r="30" spans="1:5" x14ac:dyDescent="0.2">
      <c r="A30" s="54">
        <v>4143</v>
      </c>
      <c r="B30" s="35" t="s">
        <v>276</v>
      </c>
      <c r="C30" s="34">
        <v>143359943.88999999</v>
      </c>
      <c r="D30" s="55"/>
      <c r="E30" s="33"/>
    </row>
    <row r="31" spans="1:5" x14ac:dyDescent="0.2">
      <c r="A31" s="54">
        <v>4144</v>
      </c>
      <c r="B31" s="35" t="s">
        <v>277</v>
      </c>
      <c r="C31" s="34">
        <v>0</v>
      </c>
      <c r="D31" s="55"/>
      <c r="E31" s="33"/>
    </row>
    <row r="32" spans="1:5" ht="22.5" x14ac:dyDescent="0.2">
      <c r="A32" s="54">
        <v>4145</v>
      </c>
      <c r="B32" s="56" t="s">
        <v>456</v>
      </c>
      <c r="C32" s="34">
        <v>0</v>
      </c>
      <c r="D32" s="55"/>
      <c r="E32" s="33"/>
    </row>
    <row r="33" spans="1:5" x14ac:dyDescent="0.2">
      <c r="A33" s="54">
        <v>4149</v>
      </c>
      <c r="B33" s="35" t="s">
        <v>278</v>
      </c>
      <c r="C33" s="34">
        <v>0</v>
      </c>
      <c r="D33" s="55"/>
      <c r="E33" s="33"/>
    </row>
    <row r="34" spans="1:5" x14ac:dyDescent="0.2">
      <c r="A34" s="54">
        <v>4150</v>
      </c>
      <c r="B34" s="35" t="s">
        <v>457</v>
      </c>
      <c r="C34" s="34">
        <f>SUM(C35:C36)</f>
        <v>52482045.560000002</v>
      </c>
      <c r="D34" s="55"/>
      <c r="E34" s="33"/>
    </row>
    <row r="35" spans="1:5" x14ac:dyDescent="0.2">
      <c r="A35" s="54">
        <v>4151</v>
      </c>
      <c r="B35" s="35" t="s">
        <v>457</v>
      </c>
      <c r="C35" s="34">
        <v>52482045.560000002</v>
      </c>
      <c r="D35" s="55"/>
      <c r="E35" s="33"/>
    </row>
    <row r="36" spans="1:5" ht="22.5" x14ac:dyDescent="0.2">
      <c r="A36" s="54">
        <v>4154</v>
      </c>
      <c r="B36" s="56" t="s">
        <v>458</v>
      </c>
      <c r="C36" s="34">
        <v>0</v>
      </c>
      <c r="D36" s="55"/>
      <c r="E36" s="33"/>
    </row>
    <row r="37" spans="1:5" x14ac:dyDescent="0.2">
      <c r="A37" s="54">
        <v>4160</v>
      </c>
      <c r="B37" s="35" t="s">
        <v>459</v>
      </c>
      <c r="C37" s="34">
        <f>SUM(C38:C45)</f>
        <v>157206235.12</v>
      </c>
      <c r="D37" s="55"/>
      <c r="E37" s="33"/>
    </row>
    <row r="38" spans="1:5" x14ac:dyDescent="0.2">
      <c r="A38" s="54">
        <v>4161</v>
      </c>
      <c r="B38" s="35" t="s">
        <v>279</v>
      </c>
      <c r="C38" s="34">
        <v>0</v>
      </c>
      <c r="D38" s="55"/>
      <c r="E38" s="33"/>
    </row>
    <row r="39" spans="1:5" x14ac:dyDescent="0.2">
      <c r="A39" s="54">
        <v>4162</v>
      </c>
      <c r="B39" s="35" t="s">
        <v>280</v>
      </c>
      <c r="C39" s="34">
        <v>40810979.770000003</v>
      </c>
      <c r="D39" s="55"/>
      <c r="E39" s="33"/>
    </row>
    <row r="40" spans="1:5" x14ac:dyDescent="0.2">
      <c r="A40" s="54">
        <v>4163</v>
      </c>
      <c r="B40" s="35" t="s">
        <v>281</v>
      </c>
      <c r="C40" s="34">
        <v>0</v>
      </c>
      <c r="D40" s="55"/>
      <c r="E40" s="33"/>
    </row>
    <row r="41" spans="1:5" x14ac:dyDescent="0.2">
      <c r="A41" s="54">
        <v>4164</v>
      </c>
      <c r="B41" s="35" t="s">
        <v>282</v>
      </c>
      <c r="C41" s="34">
        <v>0</v>
      </c>
      <c r="D41" s="55"/>
      <c r="E41" s="33"/>
    </row>
    <row r="42" spans="1:5" x14ac:dyDescent="0.2">
      <c r="A42" s="54">
        <v>4165</v>
      </c>
      <c r="B42" s="35" t="s">
        <v>283</v>
      </c>
      <c r="C42" s="34">
        <v>75860053.859999999</v>
      </c>
      <c r="D42" s="55"/>
      <c r="E42" s="33"/>
    </row>
    <row r="43" spans="1:5" ht="22.5" x14ac:dyDescent="0.2">
      <c r="A43" s="54">
        <v>4166</v>
      </c>
      <c r="B43" s="56" t="s">
        <v>460</v>
      </c>
      <c r="C43" s="34">
        <v>0</v>
      </c>
      <c r="D43" s="55"/>
      <c r="E43" s="33"/>
    </row>
    <row r="44" spans="1:5" x14ac:dyDescent="0.2">
      <c r="A44" s="54">
        <v>4168</v>
      </c>
      <c r="B44" s="35" t="s">
        <v>284</v>
      </c>
      <c r="C44" s="34">
        <v>0</v>
      </c>
      <c r="D44" s="55"/>
      <c r="E44" s="33"/>
    </row>
    <row r="45" spans="1:5" x14ac:dyDescent="0.2">
      <c r="A45" s="54">
        <v>4169</v>
      </c>
      <c r="B45" s="35" t="s">
        <v>285</v>
      </c>
      <c r="C45" s="34">
        <v>40535201.490000002</v>
      </c>
      <c r="D45" s="55"/>
      <c r="E45" s="33"/>
    </row>
    <row r="46" spans="1:5" x14ac:dyDescent="0.2">
      <c r="A46" s="54">
        <v>4170</v>
      </c>
      <c r="B46" s="35" t="s">
        <v>461</v>
      </c>
      <c r="C46" s="34">
        <f>SUM(C47:C54)</f>
        <v>3228837.84</v>
      </c>
      <c r="D46" s="55"/>
      <c r="E46" s="33"/>
    </row>
    <row r="47" spans="1:5" x14ac:dyDescent="0.2">
      <c r="A47" s="54">
        <v>4171</v>
      </c>
      <c r="B47" s="35" t="s">
        <v>462</v>
      </c>
      <c r="C47" s="34">
        <v>0</v>
      </c>
      <c r="D47" s="55"/>
      <c r="E47" s="33"/>
    </row>
    <row r="48" spans="1:5" x14ac:dyDescent="0.2">
      <c r="A48" s="54">
        <v>4172</v>
      </c>
      <c r="B48" s="35" t="s">
        <v>463</v>
      </c>
      <c r="C48" s="34">
        <v>0</v>
      </c>
      <c r="D48" s="55"/>
      <c r="E48" s="33"/>
    </row>
    <row r="49" spans="1:5" ht="22.5" x14ac:dyDescent="0.2">
      <c r="A49" s="54">
        <v>4173</v>
      </c>
      <c r="B49" s="56" t="s">
        <v>464</v>
      </c>
      <c r="C49" s="34">
        <v>3228837.84</v>
      </c>
      <c r="D49" s="55"/>
      <c r="E49" s="33"/>
    </row>
    <row r="50" spans="1:5" ht="22.5" x14ac:dyDescent="0.2">
      <c r="A50" s="54">
        <v>4174</v>
      </c>
      <c r="B50" s="56" t="s">
        <v>465</v>
      </c>
      <c r="C50" s="34">
        <v>0</v>
      </c>
      <c r="D50" s="55"/>
      <c r="E50" s="33"/>
    </row>
    <row r="51" spans="1:5" ht="22.5" x14ac:dyDescent="0.2">
      <c r="A51" s="54">
        <v>4175</v>
      </c>
      <c r="B51" s="56" t="s">
        <v>466</v>
      </c>
      <c r="C51" s="34">
        <v>0</v>
      </c>
      <c r="D51" s="55"/>
      <c r="E51" s="33"/>
    </row>
    <row r="52" spans="1:5" ht="22.5" x14ac:dyDescent="0.2">
      <c r="A52" s="54">
        <v>4176</v>
      </c>
      <c r="B52" s="56" t="s">
        <v>467</v>
      </c>
      <c r="C52" s="34">
        <v>0</v>
      </c>
      <c r="D52" s="55"/>
      <c r="E52" s="33"/>
    </row>
    <row r="53" spans="1:5" ht="22.5" x14ac:dyDescent="0.2">
      <c r="A53" s="54">
        <v>4177</v>
      </c>
      <c r="B53" s="56" t="s">
        <v>468</v>
      </c>
      <c r="C53" s="34">
        <v>0</v>
      </c>
      <c r="D53" s="55"/>
      <c r="E53" s="33"/>
    </row>
    <row r="54" spans="1:5" ht="22.5" x14ac:dyDescent="0.2">
      <c r="A54" s="54">
        <v>4178</v>
      </c>
      <c r="B54" s="56" t="s">
        <v>469</v>
      </c>
      <c r="C54" s="34">
        <v>0</v>
      </c>
      <c r="D54" s="55"/>
      <c r="E54" s="33"/>
    </row>
    <row r="55" spans="1:5" x14ac:dyDescent="0.2">
      <c r="A55" s="54"/>
      <c r="B55" s="56"/>
      <c r="C55" s="34"/>
      <c r="D55" s="55"/>
      <c r="E55" s="33"/>
    </row>
    <row r="56" spans="1:5" x14ac:dyDescent="0.2">
      <c r="A56" s="31" t="s">
        <v>530</v>
      </c>
      <c r="B56" s="31"/>
      <c r="C56" s="31"/>
      <c r="D56" s="31"/>
      <c r="E56" s="31"/>
    </row>
    <row r="57" spans="1:5" x14ac:dyDescent="0.2">
      <c r="A57" s="32" t="s">
        <v>102</v>
      </c>
      <c r="B57" s="32" t="s">
        <v>99</v>
      </c>
      <c r="C57" s="32" t="s">
        <v>100</v>
      </c>
      <c r="D57" s="32" t="s">
        <v>256</v>
      </c>
      <c r="E57" s="32"/>
    </row>
    <row r="58" spans="1:5" ht="33.75" x14ac:dyDescent="0.2">
      <c r="A58" s="54">
        <v>4200</v>
      </c>
      <c r="B58" s="56" t="s">
        <v>470</v>
      </c>
      <c r="C58" s="34">
        <f>+C59+C65</f>
        <v>1130295558.24</v>
      </c>
      <c r="D58" s="55"/>
      <c r="E58" s="33"/>
    </row>
    <row r="59" spans="1:5" ht="22.5" x14ac:dyDescent="0.2">
      <c r="A59" s="54">
        <v>4210</v>
      </c>
      <c r="B59" s="56" t="s">
        <v>471</v>
      </c>
      <c r="C59" s="34">
        <f>SUM(C60:C64)</f>
        <v>1130295558.24</v>
      </c>
      <c r="D59" s="55"/>
      <c r="E59" s="33"/>
    </row>
    <row r="60" spans="1:5" x14ac:dyDescent="0.2">
      <c r="A60" s="54">
        <v>4211</v>
      </c>
      <c r="B60" s="35" t="s">
        <v>286</v>
      </c>
      <c r="C60" s="34">
        <v>670510669.24000001</v>
      </c>
      <c r="D60" s="55"/>
      <c r="E60" s="33"/>
    </row>
    <row r="61" spans="1:5" x14ac:dyDescent="0.2">
      <c r="A61" s="54">
        <v>4212</v>
      </c>
      <c r="B61" s="35" t="s">
        <v>287</v>
      </c>
      <c r="C61" s="34">
        <v>428549569</v>
      </c>
      <c r="D61" s="55"/>
      <c r="E61" s="33"/>
    </row>
    <row r="62" spans="1:5" x14ac:dyDescent="0.2">
      <c r="A62" s="54">
        <v>4213</v>
      </c>
      <c r="B62" s="35" t="s">
        <v>288</v>
      </c>
      <c r="C62" s="34">
        <v>31235320</v>
      </c>
      <c r="D62" s="55"/>
      <c r="E62" s="33"/>
    </row>
    <row r="63" spans="1:5" x14ac:dyDescent="0.2">
      <c r="A63" s="54">
        <v>4214</v>
      </c>
      <c r="B63" s="35" t="s">
        <v>472</v>
      </c>
      <c r="C63" s="34">
        <v>0</v>
      </c>
      <c r="D63" s="55"/>
      <c r="E63" s="33"/>
    </row>
    <row r="64" spans="1:5" x14ac:dyDescent="0.2">
      <c r="A64" s="54">
        <v>4215</v>
      </c>
      <c r="B64" s="35" t="s">
        <v>473</v>
      </c>
      <c r="C64" s="34">
        <v>0</v>
      </c>
      <c r="D64" s="55"/>
      <c r="E64" s="33"/>
    </row>
    <row r="65" spans="1:5" x14ac:dyDescent="0.2">
      <c r="A65" s="54">
        <v>4220</v>
      </c>
      <c r="B65" s="35" t="s">
        <v>289</v>
      </c>
      <c r="C65" s="34">
        <f>SUM(C66:C69)</f>
        <v>0</v>
      </c>
      <c r="D65" s="55"/>
      <c r="E65" s="33"/>
    </row>
    <row r="66" spans="1:5" x14ac:dyDescent="0.2">
      <c r="A66" s="54">
        <v>4221</v>
      </c>
      <c r="B66" s="35" t="s">
        <v>290</v>
      </c>
      <c r="C66" s="34">
        <v>0</v>
      </c>
      <c r="D66" s="55"/>
      <c r="E66" s="33"/>
    </row>
    <row r="67" spans="1:5" x14ac:dyDescent="0.2">
      <c r="A67" s="54">
        <v>4223</v>
      </c>
      <c r="B67" s="35" t="s">
        <v>291</v>
      </c>
      <c r="C67" s="34">
        <v>0</v>
      </c>
      <c r="D67" s="55"/>
      <c r="E67" s="33"/>
    </row>
    <row r="68" spans="1:5" x14ac:dyDescent="0.2">
      <c r="A68" s="54">
        <v>4225</v>
      </c>
      <c r="B68" s="35" t="s">
        <v>293</v>
      </c>
      <c r="C68" s="34">
        <v>0</v>
      </c>
      <c r="D68" s="55"/>
      <c r="E68" s="33"/>
    </row>
    <row r="69" spans="1:5" x14ac:dyDescent="0.2">
      <c r="A69" s="54">
        <v>4227</v>
      </c>
      <c r="B69" s="35" t="s">
        <v>474</v>
      </c>
      <c r="C69" s="34">
        <v>0</v>
      </c>
      <c r="D69" s="55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1" t="s">
        <v>531</v>
      </c>
      <c r="B71" s="31"/>
      <c r="C71" s="31"/>
      <c r="D71" s="31"/>
      <c r="E71" s="31"/>
    </row>
    <row r="72" spans="1:5" x14ac:dyDescent="0.2">
      <c r="A72" s="32" t="s">
        <v>102</v>
      </c>
      <c r="B72" s="32" t="s">
        <v>99</v>
      </c>
      <c r="C72" s="32" t="s">
        <v>100</v>
      </c>
      <c r="D72" s="32" t="s">
        <v>103</v>
      </c>
      <c r="E72" s="32" t="s">
        <v>156</v>
      </c>
    </row>
    <row r="73" spans="1:5" x14ac:dyDescent="0.2">
      <c r="A73" s="57">
        <v>4300</v>
      </c>
      <c r="B73" s="35" t="s">
        <v>294</v>
      </c>
      <c r="C73" s="34">
        <f>C74+C77+C83+C85+C87</f>
        <v>0</v>
      </c>
      <c r="D73" s="35"/>
      <c r="E73" s="35"/>
    </row>
    <row r="74" spans="1:5" x14ac:dyDescent="0.2">
      <c r="A74" s="57">
        <v>4310</v>
      </c>
      <c r="B74" s="35" t="s">
        <v>295</v>
      </c>
      <c r="C74" s="34">
        <f>SUM(C75:C76)</f>
        <v>0</v>
      </c>
      <c r="D74" s="35"/>
      <c r="E74" s="35"/>
    </row>
    <row r="75" spans="1:5" x14ac:dyDescent="0.2">
      <c r="A75" s="57">
        <v>4311</v>
      </c>
      <c r="B75" s="35" t="s">
        <v>475</v>
      </c>
      <c r="C75" s="34">
        <v>0</v>
      </c>
      <c r="D75" s="35"/>
      <c r="E75" s="35"/>
    </row>
    <row r="76" spans="1:5" x14ac:dyDescent="0.2">
      <c r="A76" s="57">
        <v>4319</v>
      </c>
      <c r="B76" s="35" t="s">
        <v>296</v>
      </c>
      <c r="C76" s="34">
        <v>0</v>
      </c>
      <c r="D76" s="35"/>
      <c r="E76" s="35"/>
    </row>
    <row r="77" spans="1:5" x14ac:dyDescent="0.2">
      <c r="A77" s="57">
        <v>4320</v>
      </c>
      <c r="B77" s="35" t="s">
        <v>297</v>
      </c>
      <c r="C77" s="34">
        <f>SUM(C78:C82)</f>
        <v>0</v>
      </c>
      <c r="D77" s="35"/>
      <c r="E77" s="35"/>
    </row>
    <row r="78" spans="1:5" x14ac:dyDescent="0.2">
      <c r="A78" s="57">
        <v>4321</v>
      </c>
      <c r="B78" s="35" t="s">
        <v>298</v>
      </c>
      <c r="C78" s="34">
        <v>0</v>
      </c>
      <c r="D78" s="35"/>
      <c r="E78" s="35"/>
    </row>
    <row r="79" spans="1:5" x14ac:dyDescent="0.2">
      <c r="A79" s="57">
        <v>4322</v>
      </c>
      <c r="B79" s="35" t="s">
        <v>299</v>
      </c>
      <c r="C79" s="34">
        <v>0</v>
      </c>
      <c r="D79" s="35"/>
      <c r="E79" s="35"/>
    </row>
    <row r="80" spans="1:5" x14ac:dyDescent="0.2">
      <c r="A80" s="57">
        <v>4323</v>
      </c>
      <c r="B80" s="35" t="s">
        <v>300</v>
      </c>
      <c r="C80" s="34">
        <v>0</v>
      </c>
      <c r="D80" s="35"/>
      <c r="E80" s="35"/>
    </row>
    <row r="81" spans="1:9" x14ac:dyDescent="0.2">
      <c r="A81" s="57">
        <v>4324</v>
      </c>
      <c r="B81" s="35" t="s">
        <v>301</v>
      </c>
      <c r="C81" s="34">
        <v>0</v>
      </c>
      <c r="D81" s="35"/>
      <c r="E81" s="35"/>
    </row>
    <row r="82" spans="1:9" x14ac:dyDescent="0.2">
      <c r="A82" s="57">
        <v>4325</v>
      </c>
      <c r="B82" s="35" t="s">
        <v>302</v>
      </c>
      <c r="C82" s="34">
        <v>0</v>
      </c>
      <c r="D82" s="35"/>
      <c r="E82" s="35"/>
    </row>
    <row r="83" spans="1:9" x14ac:dyDescent="0.2">
      <c r="A83" s="57">
        <v>4330</v>
      </c>
      <c r="B83" s="35" t="s">
        <v>303</v>
      </c>
      <c r="C83" s="34">
        <f>SUM(C84)</f>
        <v>0</v>
      </c>
      <c r="D83" s="35"/>
      <c r="E83" s="35"/>
    </row>
    <row r="84" spans="1:9" x14ac:dyDescent="0.2">
      <c r="A84" s="57">
        <v>4331</v>
      </c>
      <c r="B84" s="35" t="s">
        <v>303</v>
      </c>
      <c r="C84" s="34">
        <v>0</v>
      </c>
      <c r="D84" s="35"/>
      <c r="E84" s="35"/>
    </row>
    <row r="85" spans="1:9" x14ac:dyDescent="0.2">
      <c r="A85" s="57">
        <v>4340</v>
      </c>
      <c r="B85" s="35" t="s">
        <v>304</v>
      </c>
      <c r="C85" s="34">
        <f>SUM(C86)</f>
        <v>0</v>
      </c>
      <c r="D85" s="35"/>
      <c r="E85" s="35"/>
    </row>
    <row r="86" spans="1:9" x14ac:dyDescent="0.2">
      <c r="A86" s="57">
        <v>4341</v>
      </c>
      <c r="B86" s="35" t="s">
        <v>304</v>
      </c>
      <c r="C86" s="34">
        <v>0</v>
      </c>
      <c r="D86" s="35"/>
      <c r="E86" s="35"/>
    </row>
    <row r="87" spans="1:9" x14ac:dyDescent="0.2">
      <c r="A87" s="57">
        <v>4390</v>
      </c>
      <c r="B87" s="35" t="s">
        <v>305</v>
      </c>
      <c r="C87" s="34">
        <f>SUM(C88:C94)</f>
        <v>0</v>
      </c>
      <c r="D87" s="35"/>
      <c r="E87" s="35"/>
    </row>
    <row r="88" spans="1:9" x14ac:dyDescent="0.2">
      <c r="A88" s="57">
        <v>4392</v>
      </c>
      <c r="B88" s="35" t="s">
        <v>306</v>
      </c>
      <c r="C88" s="34">
        <v>0</v>
      </c>
      <c r="D88" s="35"/>
      <c r="E88" s="35"/>
    </row>
    <row r="89" spans="1:9" x14ac:dyDescent="0.2">
      <c r="A89" s="57">
        <v>4393</v>
      </c>
      <c r="B89" s="35" t="s">
        <v>476</v>
      </c>
      <c r="C89" s="34">
        <v>0</v>
      </c>
      <c r="D89" s="35"/>
      <c r="E89" s="35"/>
    </row>
    <row r="90" spans="1:9" x14ac:dyDescent="0.2">
      <c r="A90" s="57">
        <v>4394</v>
      </c>
      <c r="B90" s="35" t="s">
        <v>307</v>
      </c>
      <c r="C90" s="34">
        <v>0</v>
      </c>
      <c r="D90" s="35"/>
      <c r="E90" s="35"/>
    </row>
    <row r="91" spans="1:9" x14ac:dyDescent="0.2">
      <c r="A91" s="57">
        <v>4395</v>
      </c>
      <c r="B91" s="35" t="s">
        <v>308</v>
      </c>
      <c r="C91" s="34">
        <v>0</v>
      </c>
      <c r="D91" s="35"/>
      <c r="E91" s="35"/>
    </row>
    <row r="92" spans="1:9" x14ac:dyDescent="0.2">
      <c r="A92" s="57">
        <v>4396</v>
      </c>
      <c r="B92" s="35" t="s">
        <v>309</v>
      </c>
      <c r="C92" s="34">
        <v>0</v>
      </c>
      <c r="D92" s="35"/>
      <c r="E92" s="35"/>
    </row>
    <row r="93" spans="1:9" x14ac:dyDescent="0.2">
      <c r="A93" s="57">
        <v>4397</v>
      </c>
      <c r="B93" s="35" t="s">
        <v>477</v>
      </c>
      <c r="C93" s="34">
        <v>0</v>
      </c>
      <c r="D93" s="35"/>
      <c r="E93" s="35"/>
    </row>
    <row r="94" spans="1:9" x14ac:dyDescent="0.2">
      <c r="A94" s="57">
        <v>4399</v>
      </c>
      <c r="B94" s="35" t="s">
        <v>305</v>
      </c>
      <c r="C94" s="34">
        <v>0</v>
      </c>
      <c r="D94" s="35"/>
      <c r="E94" s="35"/>
    </row>
    <row r="95" spans="1:9" x14ac:dyDescent="0.2">
      <c r="A95" s="33"/>
      <c r="B95" s="33"/>
      <c r="C95" s="33"/>
      <c r="D95" s="33"/>
      <c r="E95" s="33"/>
    </row>
    <row r="96" spans="1:9" x14ac:dyDescent="0.2">
      <c r="A96" s="33"/>
      <c r="B96" s="33"/>
      <c r="C96" s="33"/>
      <c r="D96" s="33"/>
      <c r="E96" s="33"/>
      <c r="F96" s="17"/>
      <c r="G96" s="36"/>
      <c r="I96" s="17"/>
    </row>
    <row r="97" spans="1:5" x14ac:dyDescent="0.2">
      <c r="A97" s="31" t="s">
        <v>532</v>
      </c>
      <c r="B97" s="31"/>
      <c r="C97" s="31"/>
      <c r="D97" s="31"/>
      <c r="E97" s="31"/>
    </row>
    <row r="98" spans="1:5" x14ac:dyDescent="0.2">
      <c r="A98" s="32" t="s">
        <v>102</v>
      </c>
      <c r="B98" s="32" t="s">
        <v>99</v>
      </c>
      <c r="C98" s="32" t="s">
        <v>100</v>
      </c>
      <c r="D98" s="32" t="s">
        <v>310</v>
      </c>
      <c r="E98" s="32" t="s">
        <v>156</v>
      </c>
    </row>
    <row r="99" spans="1:5" x14ac:dyDescent="0.2">
      <c r="A99" s="57">
        <v>5000</v>
      </c>
      <c r="B99" s="35" t="s">
        <v>311</v>
      </c>
      <c r="C99" s="34">
        <f>C100+C128+C161+C171+C186+C219+C209</f>
        <v>2210076514.04</v>
      </c>
      <c r="D99" s="36">
        <v>1</v>
      </c>
      <c r="E99" s="35"/>
    </row>
    <row r="100" spans="1:5" x14ac:dyDescent="0.2">
      <c r="A100" s="57">
        <v>5100</v>
      </c>
      <c r="B100" s="35" t="s">
        <v>312</v>
      </c>
      <c r="C100" s="34">
        <f>C101+C108+C118</f>
        <v>1040046670.53</v>
      </c>
      <c r="D100" s="36">
        <f>C100/$C$99</f>
        <v>0.47059306043156129</v>
      </c>
      <c r="E100" s="35"/>
    </row>
    <row r="101" spans="1:5" x14ac:dyDescent="0.2">
      <c r="A101" s="57">
        <v>5110</v>
      </c>
      <c r="B101" s="35" t="s">
        <v>313</v>
      </c>
      <c r="C101" s="34">
        <f>SUM(C102:C107)</f>
        <v>661785431.14999998</v>
      </c>
      <c r="D101" s="36">
        <f t="shared" ref="D101:D164" si="0">C101/$C$99</f>
        <v>0.29944005419987119</v>
      </c>
      <c r="E101" s="35"/>
    </row>
    <row r="102" spans="1:5" x14ac:dyDescent="0.2">
      <c r="A102" s="57">
        <v>5111</v>
      </c>
      <c r="B102" s="35" t="s">
        <v>314</v>
      </c>
      <c r="C102" s="34">
        <v>240198176.59</v>
      </c>
      <c r="D102" s="36">
        <f t="shared" si="0"/>
        <v>0.10868319493197993</v>
      </c>
      <c r="E102" s="35"/>
    </row>
    <row r="103" spans="1:5" x14ac:dyDescent="0.2">
      <c r="A103" s="57">
        <v>5112</v>
      </c>
      <c r="B103" s="35" t="s">
        <v>315</v>
      </c>
      <c r="C103" s="34">
        <v>90479869.480000004</v>
      </c>
      <c r="D103" s="36">
        <f t="shared" si="0"/>
        <v>4.0939700008215382E-2</v>
      </c>
      <c r="E103" s="35"/>
    </row>
    <row r="104" spans="1:5" x14ac:dyDescent="0.2">
      <c r="A104" s="57">
        <v>5113</v>
      </c>
      <c r="B104" s="35" t="s">
        <v>316</v>
      </c>
      <c r="C104" s="34">
        <v>66446943.759999998</v>
      </c>
      <c r="D104" s="36">
        <f t="shared" si="0"/>
        <v>3.0065449471039164E-2</v>
      </c>
      <c r="E104" s="35"/>
    </row>
    <row r="105" spans="1:5" x14ac:dyDescent="0.2">
      <c r="A105" s="57">
        <v>5114</v>
      </c>
      <c r="B105" s="35" t="s">
        <v>317</v>
      </c>
      <c r="C105" s="34">
        <v>126508945.61</v>
      </c>
      <c r="D105" s="36">
        <f t="shared" si="0"/>
        <v>5.7241884978336238E-2</v>
      </c>
      <c r="E105" s="35"/>
    </row>
    <row r="106" spans="1:5" x14ac:dyDescent="0.2">
      <c r="A106" s="57">
        <v>5115</v>
      </c>
      <c r="B106" s="35" t="s">
        <v>318</v>
      </c>
      <c r="C106" s="34">
        <v>138098275.71000001</v>
      </c>
      <c r="D106" s="36">
        <f t="shared" si="0"/>
        <v>6.2485744196049395E-2</v>
      </c>
      <c r="E106" s="35"/>
    </row>
    <row r="107" spans="1:5" x14ac:dyDescent="0.2">
      <c r="A107" s="57">
        <v>5116</v>
      </c>
      <c r="B107" s="35" t="s">
        <v>319</v>
      </c>
      <c r="C107" s="34">
        <v>53220</v>
      </c>
      <c r="D107" s="36">
        <f t="shared" si="0"/>
        <v>2.4080614251094104E-5</v>
      </c>
      <c r="E107" s="35"/>
    </row>
    <row r="108" spans="1:5" x14ac:dyDescent="0.2">
      <c r="A108" s="57">
        <v>5120</v>
      </c>
      <c r="B108" s="35" t="s">
        <v>320</v>
      </c>
      <c r="C108" s="34">
        <f>SUM(C109:C117)</f>
        <v>129016291.5</v>
      </c>
      <c r="D108" s="36">
        <f t="shared" si="0"/>
        <v>5.8376391351338049E-2</v>
      </c>
      <c r="E108" s="35"/>
    </row>
    <row r="109" spans="1:5" x14ac:dyDescent="0.2">
      <c r="A109" s="57">
        <v>5121</v>
      </c>
      <c r="B109" s="35" t="s">
        <v>321</v>
      </c>
      <c r="C109" s="34">
        <v>10609437.5</v>
      </c>
      <c r="D109" s="36">
        <f t="shared" si="0"/>
        <v>4.800484251382792E-3</v>
      </c>
      <c r="E109" s="35"/>
    </row>
    <row r="110" spans="1:5" x14ac:dyDescent="0.2">
      <c r="A110" s="57">
        <v>5122</v>
      </c>
      <c r="B110" s="35" t="s">
        <v>322</v>
      </c>
      <c r="C110" s="34">
        <v>4298046.7</v>
      </c>
      <c r="D110" s="36">
        <f t="shared" si="0"/>
        <v>1.9447501806818487E-3</v>
      </c>
      <c r="E110" s="35"/>
    </row>
    <row r="111" spans="1:5" x14ac:dyDescent="0.2">
      <c r="A111" s="57">
        <v>5123</v>
      </c>
      <c r="B111" s="35" t="s">
        <v>323</v>
      </c>
      <c r="C111" s="34">
        <v>630702.37</v>
      </c>
      <c r="D111" s="36">
        <f t="shared" si="0"/>
        <v>2.8537580757649053E-4</v>
      </c>
      <c r="E111" s="35"/>
    </row>
    <row r="112" spans="1:5" x14ac:dyDescent="0.2">
      <c r="A112" s="57">
        <v>5124</v>
      </c>
      <c r="B112" s="35" t="s">
        <v>324</v>
      </c>
      <c r="C112" s="34">
        <v>25221811.440000001</v>
      </c>
      <c r="D112" s="36">
        <f t="shared" si="0"/>
        <v>1.1412189252169717E-2</v>
      </c>
      <c r="E112" s="35"/>
    </row>
    <row r="113" spans="1:5" x14ac:dyDescent="0.2">
      <c r="A113" s="57">
        <v>5125</v>
      </c>
      <c r="B113" s="35" t="s">
        <v>325</v>
      </c>
      <c r="C113" s="34">
        <v>1805318.43</v>
      </c>
      <c r="D113" s="36">
        <f t="shared" si="0"/>
        <v>8.1685788638145114E-4</v>
      </c>
      <c r="E113" s="35"/>
    </row>
    <row r="114" spans="1:5" x14ac:dyDescent="0.2">
      <c r="A114" s="57">
        <v>5126</v>
      </c>
      <c r="B114" s="35" t="s">
        <v>326</v>
      </c>
      <c r="C114" s="34">
        <v>67336700.560000002</v>
      </c>
      <c r="D114" s="36">
        <f t="shared" si="0"/>
        <v>3.0468040419518835E-2</v>
      </c>
      <c r="E114" s="35"/>
    </row>
    <row r="115" spans="1:5" x14ac:dyDescent="0.2">
      <c r="A115" s="57">
        <v>5127</v>
      </c>
      <c r="B115" s="35" t="s">
        <v>327</v>
      </c>
      <c r="C115" s="34">
        <v>13461699.42</v>
      </c>
      <c r="D115" s="36">
        <f t="shared" si="0"/>
        <v>6.0910558229462083E-3</v>
      </c>
      <c r="E115" s="35"/>
    </row>
    <row r="116" spans="1:5" x14ac:dyDescent="0.2">
      <c r="A116" s="57">
        <v>5128</v>
      </c>
      <c r="B116" s="35" t="s">
        <v>328</v>
      </c>
      <c r="C116" s="34">
        <v>5127002.1100000003</v>
      </c>
      <c r="D116" s="36">
        <f t="shared" si="0"/>
        <v>2.3198301404632761E-3</v>
      </c>
      <c r="E116" s="35"/>
    </row>
    <row r="117" spans="1:5" x14ac:dyDescent="0.2">
      <c r="A117" s="57">
        <v>5129</v>
      </c>
      <c r="B117" s="35" t="s">
        <v>329</v>
      </c>
      <c r="C117" s="34">
        <v>525572.97</v>
      </c>
      <c r="D117" s="36">
        <f t="shared" si="0"/>
        <v>2.3780759021743429E-4</v>
      </c>
      <c r="E117" s="35"/>
    </row>
    <row r="118" spans="1:5" x14ac:dyDescent="0.2">
      <c r="A118" s="57">
        <v>5130</v>
      </c>
      <c r="B118" s="35" t="s">
        <v>330</v>
      </c>
      <c r="C118" s="34">
        <f>SUM(C119:C127)</f>
        <v>249244947.88</v>
      </c>
      <c r="D118" s="36">
        <f t="shared" si="0"/>
        <v>0.11277661488035202</v>
      </c>
      <c r="E118" s="35"/>
    </row>
    <row r="119" spans="1:5" x14ac:dyDescent="0.2">
      <c r="A119" s="57">
        <v>5131</v>
      </c>
      <c r="B119" s="35" t="s">
        <v>331</v>
      </c>
      <c r="C119" s="34">
        <v>112618544.62</v>
      </c>
      <c r="D119" s="36">
        <f t="shared" si="0"/>
        <v>5.0956853260312837E-2</v>
      </c>
      <c r="E119" s="35"/>
    </row>
    <row r="120" spans="1:5" x14ac:dyDescent="0.2">
      <c r="A120" s="57">
        <v>5132</v>
      </c>
      <c r="B120" s="35" t="s">
        <v>332</v>
      </c>
      <c r="C120" s="34">
        <v>12535763.01</v>
      </c>
      <c r="D120" s="36">
        <f t="shared" si="0"/>
        <v>5.6720945769812908E-3</v>
      </c>
      <c r="E120" s="35"/>
    </row>
    <row r="121" spans="1:5" x14ac:dyDescent="0.2">
      <c r="A121" s="57">
        <v>5133</v>
      </c>
      <c r="B121" s="35" t="s">
        <v>333</v>
      </c>
      <c r="C121" s="34">
        <v>25658365.539999999</v>
      </c>
      <c r="D121" s="36">
        <f t="shared" si="0"/>
        <v>1.1609718205229347E-2</v>
      </c>
      <c r="E121" s="35"/>
    </row>
    <row r="122" spans="1:5" x14ac:dyDescent="0.2">
      <c r="A122" s="57">
        <v>5134</v>
      </c>
      <c r="B122" s="35" t="s">
        <v>334</v>
      </c>
      <c r="C122" s="34">
        <v>16297080.140000001</v>
      </c>
      <c r="D122" s="36">
        <f t="shared" si="0"/>
        <v>7.3739891069242143E-3</v>
      </c>
      <c r="E122" s="35"/>
    </row>
    <row r="123" spans="1:5" x14ac:dyDescent="0.2">
      <c r="A123" s="57">
        <v>5135</v>
      </c>
      <c r="B123" s="35" t="s">
        <v>335</v>
      </c>
      <c r="C123" s="34">
        <v>39010837.259999998</v>
      </c>
      <c r="D123" s="36">
        <f t="shared" si="0"/>
        <v>1.7651351440628876E-2</v>
      </c>
      <c r="E123" s="35"/>
    </row>
    <row r="124" spans="1:5" x14ac:dyDescent="0.2">
      <c r="A124" s="57">
        <v>5136</v>
      </c>
      <c r="B124" s="35" t="s">
        <v>336</v>
      </c>
      <c r="C124" s="34">
        <v>9193268.2400000002</v>
      </c>
      <c r="D124" s="36">
        <f t="shared" si="0"/>
        <v>4.1597058661081328E-3</v>
      </c>
      <c r="E124" s="35"/>
    </row>
    <row r="125" spans="1:5" x14ac:dyDescent="0.2">
      <c r="A125" s="57">
        <v>5137</v>
      </c>
      <c r="B125" s="35" t="s">
        <v>337</v>
      </c>
      <c r="C125" s="34">
        <v>588581.32999999996</v>
      </c>
      <c r="D125" s="36">
        <f t="shared" si="0"/>
        <v>2.6631717330187748E-4</v>
      </c>
      <c r="E125" s="35"/>
    </row>
    <row r="126" spans="1:5" x14ac:dyDescent="0.2">
      <c r="A126" s="57">
        <v>5138</v>
      </c>
      <c r="B126" s="35" t="s">
        <v>338</v>
      </c>
      <c r="C126" s="34">
        <v>15069947.6</v>
      </c>
      <c r="D126" s="36">
        <f t="shared" si="0"/>
        <v>6.8187447376888647E-3</v>
      </c>
      <c r="E126" s="35"/>
    </row>
    <row r="127" spans="1:5" x14ac:dyDescent="0.2">
      <c r="A127" s="57">
        <v>5139</v>
      </c>
      <c r="B127" s="35" t="s">
        <v>339</v>
      </c>
      <c r="C127" s="34">
        <v>18272560.140000001</v>
      </c>
      <c r="D127" s="36">
        <f t="shared" si="0"/>
        <v>8.26784051317659E-3</v>
      </c>
      <c r="E127" s="35"/>
    </row>
    <row r="128" spans="1:5" x14ac:dyDescent="0.2">
      <c r="A128" s="57">
        <v>5200</v>
      </c>
      <c r="B128" s="35" t="s">
        <v>340</v>
      </c>
      <c r="C128" s="34">
        <f>C129+C132+C135+C138+C143+C147+C150+C152+C158</f>
        <v>239585057.25</v>
      </c>
      <c r="D128" s="36">
        <f t="shared" si="0"/>
        <v>0.10840577497113014</v>
      </c>
      <c r="E128" s="35"/>
    </row>
    <row r="129" spans="1:5" x14ac:dyDescent="0.2">
      <c r="A129" s="57">
        <v>5210</v>
      </c>
      <c r="B129" s="35" t="s">
        <v>341</v>
      </c>
      <c r="C129" s="34">
        <f>SUM(C130:C131)</f>
        <v>143049501.37</v>
      </c>
      <c r="D129" s="36">
        <f t="shared" si="0"/>
        <v>6.4726040234917848E-2</v>
      </c>
      <c r="E129" s="35"/>
    </row>
    <row r="130" spans="1:5" x14ac:dyDescent="0.2">
      <c r="A130" s="57">
        <v>5211</v>
      </c>
      <c r="B130" s="35" t="s">
        <v>342</v>
      </c>
      <c r="C130" s="34">
        <v>0</v>
      </c>
      <c r="D130" s="36">
        <f t="shared" si="0"/>
        <v>0</v>
      </c>
      <c r="E130" s="35"/>
    </row>
    <row r="131" spans="1:5" x14ac:dyDescent="0.2">
      <c r="A131" s="57">
        <v>5212</v>
      </c>
      <c r="B131" s="35" t="s">
        <v>343</v>
      </c>
      <c r="C131" s="34">
        <v>143049501.37</v>
      </c>
      <c r="D131" s="36">
        <f t="shared" si="0"/>
        <v>6.4726040234917848E-2</v>
      </c>
      <c r="E131" s="35"/>
    </row>
    <row r="132" spans="1:5" x14ac:dyDescent="0.2">
      <c r="A132" s="57">
        <v>5220</v>
      </c>
      <c r="B132" s="35" t="s">
        <v>344</v>
      </c>
      <c r="C132" s="34">
        <f>SUM(C133:C134)</f>
        <v>0</v>
      </c>
      <c r="D132" s="36">
        <f t="shared" si="0"/>
        <v>0</v>
      </c>
      <c r="E132" s="35"/>
    </row>
    <row r="133" spans="1:5" x14ac:dyDescent="0.2">
      <c r="A133" s="57">
        <v>5221</v>
      </c>
      <c r="B133" s="35" t="s">
        <v>345</v>
      </c>
      <c r="C133" s="34">
        <v>0</v>
      </c>
      <c r="D133" s="36">
        <f t="shared" si="0"/>
        <v>0</v>
      </c>
      <c r="E133" s="35"/>
    </row>
    <row r="134" spans="1:5" x14ac:dyDescent="0.2">
      <c r="A134" s="57">
        <v>5222</v>
      </c>
      <c r="B134" s="35" t="s">
        <v>346</v>
      </c>
      <c r="C134" s="34">
        <v>0</v>
      </c>
      <c r="D134" s="36">
        <f t="shared" si="0"/>
        <v>0</v>
      </c>
      <c r="E134" s="35"/>
    </row>
    <row r="135" spans="1:5" x14ac:dyDescent="0.2">
      <c r="A135" s="57">
        <v>5230</v>
      </c>
      <c r="B135" s="35" t="s">
        <v>291</v>
      </c>
      <c r="C135" s="34">
        <f>SUM(C136:C137)</f>
        <v>10422087.48</v>
      </c>
      <c r="D135" s="36">
        <f t="shared" si="0"/>
        <v>4.7157134215903311E-3</v>
      </c>
      <c r="E135" s="35"/>
    </row>
    <row r="136" spans="1:5" x14ac:dyDescent="0.2">
      <c r="A136" s="57">
        <v>5231</v>
      </c>
      <c r="B136" s="35" t="s">
        <v>347</v>
      </c>
      <c r="C136" s="34">
        <v>10422087.48</v>
      </c>
      <c r="D136" s="36">
        <f t="shared" si="0"/>
        <v>4.7157134215903311E-3</v>
      </c>
      <c r="E136" s="35"/>
    </row>
    <row r="137" spans="1:5" x14ac:dyDescent="0.2">
      <c r="A137" s="57">
        <v>5232</v>
      </c>
      <c r="B137" s="35" t="s">
        <v>348</v>
      </c>
      <c r="C137" s="34">
        <v>0</v>
      </c>
      <c r="D137" s="36">
        <f t="shared" si="0"/>
        <v>0</v>
      </c>
      <c r="E137" s="35"/>
    </row>
    <row r="138" spans="1:5" x14ac:dyDescent="0.2">
      <c r="A138" s="57">
        <v>5240</v>
      </c>
      <c r="B138" s="35" t="s">
        <v>292</v>
      </c>
      <c r="C138" s="34">
        <f>SUM(C139:C142)</f>
        <v>33599745.899999999</v>
      </c>
      <c r="D138" s="36">
        <f t="shared" si="0"/>
        <v>1.520297857859227E-2</v>
      </c>
      <c r="E138" s="35"/>
    </row>
    <row r="139" spans="1:5" x14ac:dyDescent="0.2">
      <c r="A139" s="57">
        <v>5241</v>
      </c>
      <c r="B139" s="35" t="s">
        <v>349</v>
      </c>
      <c r="C139" s="34">
        <v>14221688.49</v>
      </c>
      <c r="D139" s="36">
        <f t="shared" si="0"/>
        <v>6.4349303744253095E-3</v>
      </c>
      <c r="E139" s="35"/>
    </row>
    <row r="140" spans="1:5" x14ac:dyDescent="0.2">
      <c r="A140" s="57">
        <v>5242</v>
      </c>
      <c r="B140" s="35" t="s">
        <v>350</v>
      </c>
      <c r="C140" s="34">
        <v>7778201.96</v>
      </c>
      <c r="D140" s="36">
        <f t="shared" si="0"/>
        <v>3.5194265495276981E-3</v>
      </c>
      <c r="E140" s="35"/>
    </row>
    <row r="141" spans="1:5" x14ac:dyDescent="0.2">
      <c r="A141" s="57">
        <v>5243</v>
      </c>
      <c r="B141" s="35" t="s">
        <v>351</v>
      </c>
      <c r="C141" s="34">
        <v>11013342.18</v>
      </c>
      <c r="D141" s="36">
        <f t="shared" si="0"/>
        <v>4.9832402226960499E-3</v>
      </c>
      <c r="E141" s="35"/>
    </row>
    <row r="142" spans="1:5" x14ac:dyDescent="0.2">
      <c r="A142" s="57">
        <v>5244</v>
      </c>
      <c r="B142" s="35" t="s">
        <v>352</v>
      </c>
      <c r="C142" s="34">
        <v>586513.27</v>
      </c>
      <c r="D142" s="36">
        <f t="shared" si="0"/>
        <v>2.6538143194321316E-4</v>
      </c>
      <c r="E142" s="35"/>
    </row>
    <row r="143" spans="1:5" x14ac:dyDescent="0.2">
      <c r="A143" s="57">
        <v>5250</v>
      </c>
      <c r="B143" s="35" t="s">
        <v>293</v>
      </c>
      <c r="C143" s="34">
        <f>SUM(C144:C146)</f>
        <v>52513722.5</v>
      </c>
      <c r="D143" s="36">
        <f t="shared" si="0"/>
        <v>2.3761042736029709E-2</v>
      </c>
      <c r="E143" s="35"/>
    </row>
    <row r="144" spans="1:5" x14ac:dyDescent="0.2">
      <c r="A144" s="57">
        <v>5251</v>
      </c>
      <c r="B144" s="35" t="s">
        <v>353</v>
      </c>
      <c r="C144" s="34">
        <v>52513722.5</v>
      </c>
      <c r="D144" s="36">
        <f t="shared" si="0"/>
        <v>2.3761042736029709E-2</v>
      </c>
      <c r="E144" s="35"/>
    </row>
    <row r="145" spans="1:5" x14ac:dyDescent="0.2">
      <c r="A145" s="57">
        <v>5252</v>
      </c>
      <c r="B145" s="35" t="s">
        <v>354</v>
      </c>
      <c r="C145" s="34">
        <v>0</v>
      </c>
      <c r="D145" s="36">
        <f t="shared" si="0"/>
        <v>0</v>
      </c>
      <c r="E145" s="35"/>
    </row>
    <row r="146" spans="1:5" x14ac:dyDescent="0.2">
      <c r="A146" s="57">
        <v>5259</v>
      </c>
      <c r="B146" s="35" t="s">
        <v>355</v>
      </c>
      <c r="C146" s="34">
        <v>0</v>
      </c>
      <c r="D146" s="36">
        <f t="shared" si="0"/>
        <v>0</v>
      </c>
      <c r="E146" s="35"/>
    </row>
    <row r="147" spans="1:5" x14ac:dyDescent="0.2">
      <c r="A147" s="57">
        <v>5260</v>
      </c>
      <c r="B147" s="35" t="s">
        <v>356</v>
      </c>
      <c r="C147" s="34">
        <f>SUM(C148:C149)</f>
        <v>0</v>
      </c>
      <c r="D147" s="36">
        <f t="shared" si="0"/>
        <v>0</v>
      </c>
      <c r="E147" s="35"/>
    </row>
    <row r="148" spans="1:5" x14ac:dyDescent="0.2">
      <c r="A148" s="57">
        <v>5261</v>
      </c>
      <c r="B148" s="35" t="s">
        <v>357</v>
      </c>
      <c r="C148" s="34">
        <v>0</v>
      </c>
      <c r="D148" s="36">
        <f t="shared" si="0"/>
        <v>0</v>
      </c>
      <c r="E148" s="35"/>
    </row>
    <row r="149" spans="1:5" x14ac:dyDescent="0.2">
      <c r="A149" s="57">
        <v>5262</v>
      </c>
      <c r="B149" s="35" t="s">
        <v>358</v>
      </c>
      <c r="C149" s="34">
        <v>0</v>
      </c>
      <c r="D149" s="36">
        <f t="shared" si="0"/>
        <v>0</v>
      </c>
      <c r="E149" s="35"/>
    </row>
    <row r="150" spans="1:5" x14ac:dyDescent="0.2">
      <c r="A150" s="57">
        <v>5270</v>
      </c>
      <c r="B150" s="35" t="s">
        <v>359</v>
      </c>
      <c r="C150" s="34">
        <f>SUM(C151)</f>
        <v>0</v>
      </c>
      <c r="D150" s="36">
        <f t="shared" si="0"/>
        <v>0</v>
      </c>
      <c r="E150" s="35"/>
    </row>
    <row r="151" spans="1:5" x14ac:dyDescent="0.2">
      <c r="A151" s="57">
        <v>5271</v>
      </c>
      <c r="B151" s="35" t="s">
        <v>360</v>
      </c>
      <c r="C151" s="34">
        <v>0</v>
      </c>
      <c r="D151" s="36">
        <f t="shared" si="0"/>
        <v>0</v>
      </c>
      <c r="E151" s="35"/>
    </row>
    <row r="152" spans="1:5" x14ac:dyDescent="0.2">
      <c r="A152" s="57">
        <v>5280</v>
      </c>
      <c r="B152" s="35" t="s">
        <v>361</v>
      </c>
      <c r="C152" s="34">
        <f>SUM(C153:C157)</f>
        <v>0</v>
      </c>
      <c r="D152" s="36">
        <f t="shared" si="0"/>
        <v>0</v>
      </c>
      <c r="E152" s="35"/>
    </row>
    <row r="153" spans="1:5" x14ac:dyDescent="0.2">
      <c r="A153" s="57">
        <v>5281</v>
      </c>
      <c r="B153" s="35" t="s">
        <v>362</v>
      </c>
      <c r="C153" s="34">
        <v>0</v>
      </c>
      <c r="D153" s="36">
        <f t="shared" si="0"/>
        <v>0</v>
      </c>
      <c r="E153" s="35"/>
    </row>
    <row r="154" spans="1:5" x14ac:dyDescent="0.2">
      <c r="A154" s="57">
        <v>5282</v>
      </c>
      <c r="B154" s="35" t="s">
        <v>363</v>
      </c>
      <c r="C154" s="34">
        <v>0</v>
      </c>
      <c r="D154" s="36">
        <f t="shared" si="0"/>
        <v>0</v>
      </c>
      <c r="E154" s="35"/>
    </row>
    <row r="155" spans="1:5" x14ac:dyDescent="0.2">
      <c r="A155" s="57">
        <v>5283</v>
      </c>
      <c r="B155" s="35" t="s">
        <v>364</v>
      </c>
      <c r="C155" s="34">
        <v>0</v>
      </c>
      <c r="D155" s="36">
        <f t="shared" si="0"/>
        <v>0</v>
      </c>
      <c r="E155" s="35"/>
    </row>
    <row r="156" spans="1:5" x14ac:dyDescent="0.2">
      <c r="A156" s="57">
        <v>5284</v>
      </c>
      <c r="B156" s="35" t="s">
        <v>365</v>
      </c>
      <c r="C156" s="34">
        <v>0</v>
      </c>
      <c r="D156" s="36">
        <f t="shared" si="0"/>
        <v>0</v>
      </c>
      <c r="E156" s="35"/>
    </row>
    <row r="157" spans="1:5" x14ac:dyDescent="0.2">
      <c r="A157" s="57">
        <v>5285</v>
      </c>
      <c r="B157" s="35" t="s">
        <v>366</v>
      </c>
      <c r="C157" s="34">
        <v>0</v>
      </c>
      <c r="D157" s="36">
        <f t="shared" si="0"/>
        <v>0</v>
      </c>
      <c r="E157" s="35"/>
    </row>
    <row r="158" spans="1:5" x14ac:dyDescent="0.2">
      <c r="A158" s="57">
        <v>5290</v>
      </c>
      <c r="B158" s="35" t="s">
        <v>367</v>
      </c>
      <c r="C158" s="34">
        <f>SUM(C159:C160)</f>
        <v>0</v>
      </c>
      <c r="D158" s="36">
        <f t="shared" si="0"/>
        <v>0</v>
      </c>
      <c r="E158" s="35"/>
    </row>
    <row r="159" spans="1:5" x14ac:dyDescent="0.2">
      <c r="A159" s="57">
        <v>5291</v>
      </c>
      <c r="B159" s="35" t="s">
        <v>368</v>
      </c>
      <c r="C159" s="34">
        <v>0</v>
      </c>
      <c r="D159" s="36">
        <f t="shared" si="0"/>
        <v>0</v>
      </c>
      <c r="E159" s="35"/>
    </row>
    <row r="160" spans="1:5" x14ac:dyDescent="0.2">
      <c r="A160" s="57">
        <v>5292</v>
      </c>
      <c r="B160" s="35" t="s">
        <v>369</v>
      </c>
      <c r="C160" s="34">
        <v>0</v>
      </c>
      <c r="D160" s="36">
        <f t="shared" si="0"/>
        <v>0</v>
      </c>
      <c r="E160" s="35"/>
    </row>
    <row r="161" spans="1:5" x14ac:dyDescent="0.2">
      <c r="A161" s="57">
        <v>5300</v>
      </c>
      <c r="B161" s="35" t="s">
        <v>370</v>
      </c>
      <c r="C161" s="34">
        <f>C162+C165+C168</f>
        <v>0</v>
      </c>
      <c r="D161" s="36">
        <f t="shared" si="0"/>
        <v>0</v>
      </c>
      <c r="E161" s="35"/>
    </row>
    <row r="162" spans="1:5" x14ac:dyDescent="0.2">
      <c r="A162" s="57">
        <v>5310</v>
      </c>
      <c r="B162" s="35" t="s">
        <v>286</v>
      </c>
      <c r="C162" s="34">
        <f>C163+C164</f>
        <v>0</v>
      </c>
      <c r="D162" s="36">
        <f t="shared" si="0"/>
        <v>0</v>
      </c>
      <c r="E162" s="35"/>
    </row>
    <row r="163" spans="1:5" x14ac:dyDescent="0.2">
      <c r="A163" s="57">
        <v>5311</v>
      </c>
      <c r="B163" s="35" t="s">
        <v>371</v>
      </c>
      <c r="C163" s="34">
        <v>0</v>
      </c>
      <c r="D163" s="36">
        <f t="shared" si="0"/>
        <v>0</v>
      </c>
      <c r="E163" s="35"/>
    </row>
    <row r="164" spans="1:5" x14ac:dyDescent="0.2">
      <c r="A164" s="57">
        <v>5312</v>
      </c>
      <c r="B164" s="35" t="s">
        <v>372</v>
      </c>
      <c r="C164" s="34">
        <v>0</v>
      </c>
      <c r="D164" s="36">
        <f t="shared" si="0"/>
        <v>0</v>
      </c>
      <c r="E164" s="35"/>
    </row>
    <row r="165" spans="1:5" x14ac:dyDescent="0.2">
      <c r="A165" s="57">
        <v>5320</v>
      </c>
      <c r="B165" s="35" t="s">
        <v>287</v>
      </c>
      <c r="C165" s="34">
        <f>SUM(C166:C167)</f>
        <v>0</v>
      </c>
      <c r="D165" s="36">
        <f t="shared" ref="D165:D221" si="1">C165/$C$99</f>
        <v>0</v>
      </c>
      <c r="E165" s="35"/>
    </row>
    <row r="166" spans="1:5" x14ac:dyDescent="0.2">
      <c r="A166" s="57">
        <v>5321</v>
      </c>
      <c r="B166" s="35" t="s">
        <v>373</v>
      </c>
      <c r="C166" s="34">
        <v>0</v>
      </c>
      <c r="D166" s="36">
        <f t="shared" si="1"/>
        <v>0</v>
      </c>
      <c r="E166" s="35"/>
    </row>
    <row r="167" spans="1:5" x14ac:dyDescent="0.2">
      <c r="A167" s="57">
        <v>5322</v>
      </c>
      <c r="B167" s="35" t="s">
        <v>374</v>
      </c>
      <c r="C167" s="34">
        <v>0</v>
      </c>
      <c r="D167" s="36">
        <f t="shared" si="1"/>
        <v>0</v>
      </c>
      <c r="E167" s="35"/>
    </row>
    <row r="168" spans="1:5" x14ac:dyDescent="0.2">
      <c r="A168" s="57">
        <v>5330</v>
      </c>
      <c r="B168" s="35" t="s">
        <v>288</v>
      </c>
      <c r="C168" s="34">
        <f>SUM(C169:C170)</f>
        <v>0</v>
      </c>
      <c r="D168" s="36">
        <f t="shared" si="1"/>
        <v>0</v>
      </c>
      <c r="E168" s="35"/>
    </row>
    <row r="169" spans="1:5" x14ac:dyDescent="0.2">
      <c r="A169" s="57">
        <v>5331</v>
      </c>
      <c r="B169" s="35" t="s">
        <v>375</v>
      </c>
      <c r="C169" s="34">
        <v>0</v>
      </c>
      <c r="D169" s="36">
        <f t="shared" si="1"/>
        <v>0</v>
      </c>
      <c r="E169" s="35"/>
    </row>
    <row r="170" spans="1:5" x14ac:dyDescent="0.2">
      <c r="A170" s="57">
        <v>5332</v>
      </c>
      <c r="B170" s="35" t="s">
        <v>376</v>
      </c>
      <c r="C170" s="34">
        <v>0</v>
      </c>
      <c r="D170" s="36">
        <f t="shared" si="1"/>
        <v>0</v>
      </c>
      <c r="E170" s="35"/>
    </row>
    <row r="171" spans="1:5" x14ac:dyDescent="0.2">
      <c r="A171" s="57">
        <v>5400</v>
      </c>
      <c r="B171" s="35" t="s">
        <v>377</v>
      </c>
      <c r="C171" s="34">
        <f>C172+C175+C178+C181+C183</f>
        <v>25603050.600000001</v>
      </c>
      <c r="D171" s="36">
        <f t="shared" si="1"/>
        <v>1.1584689687144748E-2</v>
      </c>
      <c r="E171" s="35"/>
    </row>
    <row r="172" spans="1:5" x14ac:dyDescent="0.2">
      <c r="A172" s="57">
        <v>5410</v>
      </c>
      <c r="B172" s="35" t="s">
        <v>378</v>
      </c>
      <c r="C172" s="34">
        <f>SUM(C173:C174)</f>
        <v>25603050.600000001</v>
      </c>
      <c r="D172" s="36">
        <f t="shared" si="1"/>
        <v>1.1584689687144748E-2</v>
      </c>
      <c r="E172" s="35"/>
    </row>
    <row r="173" spans="1:5" x14ac:dyDescent="0.2">
      <c r="A173" s="57">
        <v>5411</v>
      </c>
      <c r="B173" s="35" t="s">
        <v>379</v>
      </c>
      <c r="C173" s="34">
        <v>25603050.600000001</v>
      </c>
      <c r="D173" s="36">
        <f t="shared" si="1"/>
        <v>1.1584689687144748E-2</v>
      </c>
      <c r="E173" s="35"/>
    </row>
    <row r="174" spans="1:5" x14ac:dyDescent="0.2">
      <c r="A174" s="57">
        <v>5412</v>
      </c>
      <c r="B174" s="35" t="s">
        <v>380</v>
      </c>
      <c r="C174" s="34">
        <v>0</v>
      </c>
      <c r="D174" s="36">
        <f t="shared" si="1"/>
        <v>0</v>
      </c>
      <c r="E174" s="35"/>
    </row>
    <row r="175" spans="1:5" x14ac:dyDescent="0.2">
      <c r="A175" s="57">
        <v>5420</v>
      </c>
      <c r="B175" s="35" t="s">
        <v>381</v>
      </c>
      <c r="C175" s="34">
        <f>SUM(C176:C177)</f>
        <v>0</v>
      </c>
      <c r="D175" s="36">
        <f t="shared" si="1"/>
        <v>0</v>
      </c>
      <c r="E175" s="35"/>
    </row>
    <row r="176" spans="1:5" x14ac:dyDescent="0.2">
      <c r="A176" s="57">
        <v>5421</v>
      </c>
      <c r="B176" s="35" t="s">
        <v>382</v>
      </c>
      <c r="C176" s="34">
        <v>0</v>
      </c>
      <c r="D176" s="36">
        <f t="shared" si="1"/>
        <v>0</v>
      </c>
      <c r="E176" s="35"/>
    </row>
    <row r="177" spans="1:5" x14ac:dyDescent="0.2">
      <c r="A177" s="57">
        <v>5422</v>
      </c>
      <c r="B177" s="35" t="s">
        <v>383</v>
      </c>
      <c r="C177" s="34">
        <v>0</v>
      </c>
      <c r="D177" s="36">
        <f t="shared" si="1"/>
        <v>0</v>
      </c>
      <c r="E177" s="35"/>
    </row>
    <row r="178" spans="1:5" x14ac:dyDescent="0.2">
      <c r="A178" s="57">
        <v>5430</v>
      </c>
      <c r="B178" s="35" t="s">
        <v>384</v>
      </c>
      <c r="C178" s="34">
        <f>SUM(C179:C180)</f>
        <v>0</v>
      </c>
      <c r="D178" s="36">
        <f t="shared" si="1"/>
        <v>0</v>
      </c>
      <c r="E178" s="35"/>
    </row>
    <row r="179" spans="1:5" x14ac:dyDescent="0.2">
      <c r="A179" s="57">
        <v>5431</v>
      </c>
      <c r="B179" s="35" t="s">
        <v>385</v>
      </c>
      <c r="C179" s="34">
        <v>0</v>
      </c>
      <c r="D179" s="36">
        <f t="shared" si="1"/>
        <v>0</v>
      </c>
      <c r="E179" s="35"/>
    </row>
    <row r="180" spans="1:5" x14ac:dyDescent="0.2">
      <c r="A180" s="57">
        <v>5432</v>
      </c>
      <c r="B180" s="35" t="s">
        <v>386</v>
      </c>
      <c r="C180" s="34">
        <v>0</v>
      </c>
      <c r="D180" s="36">
        <f t="shared" si="1"/>
        <v>0</v>
      </c>
      <c r="E180" s="35"/>
    </row>
    <row r="181" spans="1:5" x14ac:dyDescent="0.2">
      <c r="A181" s="57">
        <v>5440</v>
      </c>
      <c r="B181" s="35" t="s">
        <v>387</v>
      </c>
      <c r="C181" s="34">
        <f>SUM(C182)</f>
        <v>0</v>
      </c>
      <c r="D181" s="36">
        <f t="shared" si="1"/>
        <v>0</v>
      </c>
      <c r="E181" s="35"/>
    </row>
    <row r="182" spans="1:5" x14ac:dyDescent="0.2">
      <c r="A182" s="57">
        <v>5441</v>
      </c>
      <c r="B182" s="35" t="s">
        <v>387</v>
      </c>
      <c r="C182" s="34">
        <v>0</v>
      </c>
      <c r="D182" s="36">
        <f t="shared" si="1"/>
        <v>0</v>
      </c>
      <c r="E182" s="35"/>
    </row>
    <row r="183" spans="1:5" x14ac:dyDescent="0.2">
      <c r="A183" s="57">
        <v>5450</v>
      </c>
      <c r="B183" s="35" t="s">
        <v>388</v>
      </c>
      <c r="C183" s="34">
        <f>SUM(C184:C185)</f>
        <v>0</v>
      </c>
      <c r="D183" s="36">
        <f t="shared" si="1"/>
        <v>0</v>
      </c>
      <c r="E183" s="35"/>
    </row>
    <row r="184" spans="1:5" x14ac:dyDescent="0.2">
      <c r="A184" s="57">
        <v>5451</v>
      </c>
      <c r="B184" s="35" t="s">
        <v>389</v>
      </c>
      <c r="C184" s="34">
        <v>0</v>
      </c>
      <c r="D184" s="36">
        <f t="shared" si="1"/>
        <v>0</v>
      </c>
      <c r="E184" s="35"/>
    </row>
    <row r="185" spans="1:5" x14ac:dyDescent="0.2">
      <c r="A185" s="57">
        <v>5452</v>
      </c>
      <c r="B185" s="35" t="s">
        <v>390</v>
      </c>
      <c r="C185" s="34">
        <v>0</v>
      </c>
      <c r="D185" s="36">
        <f t="shared" si="1"/>
        <v>0</v>
      </c>
      <c r="E185" s="35"/>
    </row>
    <row r="186" spans="1:5" x14ac:dyDescent="0.2">
      <c r="A186" s="57">
        <v>5500</v>
      </c>
      <c r="B186" s="35" t="s">
        <v>391</v>
      </c>
      <c r="C186" s="34">
        <f>C187+C196+C199+C205+C207</f>
        <v>840515031.6099999</v>
      </c>
      <c r="D186" s="36">
        <f t="shared" si="1"/>
        <v>0.38031037670887963</v>
      </c>
      <c r="E186" s="35"/>
    </row>
    <row r="187" spans="1:5" x14ac:dyDescent="0.2">
      <c r="A187" s="57">
        <v>5510</v>
      </c>
      <c r="B187" s="35" t="s">
        <v>392</v>
      </c>
      <c r="C187" s="34">
        <f>SUM(C188:C195)</f>
        <v>840515031.6099999</v>
      </c>
      <c r="D187" s="36">
        <f t="shared" si="1"/>
        <v>0.38031037670887963</v>
      </c>
      <c r="E187" s="35"/>
    </row>
    <row r="188" spans="1:5" x14ac:dyDescent="0.2">
      <c r="A188" s="57">
        <v>5511</v>
      </c>
      <c r="B188" s="35" t="s">
        <v>393</v>
      </c>
      <c r="C188" s="34">
        <v>0</v>
      </c>
      <c r="D188" s="36">
        <f t="shared" si="1"/>
        <v>0</v>
      </c>
      <c r="E188" s="35"/>
    </row>
    <row r="189" spans="1:5" x14ac:dyDescent="0.2">
      <c r="A189" s="57">
        <v>5512</v>
      </c>
      <c r="B189" s="35" t="s">
        <v>394</v>
      </c>
      <c r="C189" s="34">
        <v>0</v>
      </c>
      <c r="D189" s="36">
        <f t="shared" si="1"/>
        <v>0</v>
      </c>
      <c r="E189" s="35"/>
    </row>
    <row r="190" spans="1:5" x14ac:dyDescent="0.2">
      <c r="A190" s="57">
        <v>5513</v>
      </c>
      <c r="B190" s="35" t="s">
        <v>395</v>
      </c>
      <c r="C190" s="34">
        <v>8743699.5899999999</v>
      </c>
      <c r="D190" s="36">
        <f t="shared" si="1"/>
        <v>3.9562881802750784E-3</v>
      </c>
      <c r="E190" s="35"/>
    </row>
    <row r="191" spans="1:5" x14ac:dyDescent="0.2">
      <c r="A191" s="57">
        <v>5514</v>
      </c>
      <c r="B191" s="35" t="s">
        <v>396</v>
      </c>
      <c r="C191" s="34">
        <v>330261.05</v>
      </c>
      <c r="D191" s="36">
        <f t="shared" si="1"/>
        <v>1.4943421546808157E-4</v>
      </c>
      <c r="E191" s="35"/>
    </row>
    <row r="192" spans="1:5" x14ac:dyDescent="0.2">
      <c r="A192" s="57">
        <v>5515</v>
      </c>
      <c r="B192" s="35" t="s">
        <v>397</v>
      </c>
      <c r="C192" s="34">
        <v>87060074.099999994</v>
      </c>
      <c r="D192" s="36">
        <f t="shared" si="1"/>
        <v>3.9392334856703654E-2</v>
      </c>
      <c r="E192" s="35"/>
    </row>
    <row r="193" spans="1:5" x14ac:dyDescent="0.2">
      <c r="A193" s="57">
        <v>5516</v>
      </c>
      <c r="B193" s="35" t="s">
        <v>398</v>
      </c>
      <c r="C193" s="34">
        <v>0</v>
      </c>
      <c r="D193" s="36">
        <f t="shared" si="1"/>
        <v>0</v>
      </c>
      <c r="E193" s="35"/>
    </row>
    <row r="194" spans="1:5" x14ac:dyDescent="0.2">
      <c r="A194" s="57">
        <v>5517</v>
      </c>
      <c r="B194" s="35" t="s">
        <v>399</v>
      </c>
      <c r="C194" s="34">
        <v>1201486.71</v>
      </c>
      <c r="D194" s="36">
        <f t="shared" si="1"/>
        <v>5.4364032302379117E-4</v>
      </c>
      <c r="E194" s="35"/>
    </row>
    <row r="195" spans="1:5" x14ac:dyDescent="0.2">
      <c r="A195" s="57">
        <v>5518</v>
      </c>
      <c r="B195" s="35" t="s">
        <v>53</v>
      </c>
      <c r="C195" s="34">
        <v>743179510.15999997</v>
      </c>
      <c r="D195" s="36">
        <f t="shared" si="1"/>
        <v>0.33626867913340908</v>
      </c>
      <c r="E195" s="35"/>
    </row>
    <row r="196" spans="1:5" x14ac:dyDescent="0.2">
      <c r="A196" s="57">
        <v>5520</v>
      </c>
      <c r="B196" s="35" t="s">
        <v>52</v>
      </c>
      <c r="C196" s="34">
        <f>SUM(C197:C198)</f>
        <v>0</v>
      </c>
      <c r="D196" s="36">
        <f t="shared" si="1"/>
        <v>0</v>
      </c>
      <c r="E196" s="35"/>
    </row>
    <row r="197" spans="1:5" x14ac:dyDescent="0.2">
      <c r="A197" s="57">
        <v>5521</v>
      </c>
      <c r="B197" s="35" t="s">
        <v>400</v>
      </c>
      <c r="C197" s="34">
        <v>0</v>
      </c>
      <c r="D197" s="36">
        <f t="shared" si="1"/>
        <v>0</v>
      </c>
      <c r="E197" s="35"/>
    </row>
    <row r="198" spans="1:5" x14ac:dyDescent="0.2">
      <c r="A198" s="57">
        <v>5522</v>
      </c>
      <c r="B198" s="35" t="s">
        <v>401</v>
      </c>
      <c r="C198" s="34">
        <v>0</v>
      </c>
      <c r="D198" s="36">
        <f t="shared" si="1"/>
        <v>0</v>
      </c>
      <c r="E198" s="35"/>
    </row>
    <row r="199" spans="1:5" x14ac:dyDescent="0.2">
      <c r="A199" s="57">
        <v>5530</v>
      </c>
      <c r="B199" s="35" t="s">
        <v>402</v>
      </c>
      <c r="C199" s="34">
        <f>SUM(C200:C204)</f>
        <v>0</v>
      </c>
      <c r="D199" s="36">
        <f t="shared" si="1"/>
        <v>0</v>
      </c>
      <c r="E199" s="35"/>
    </row>
    <row r="200" spans="1:5" x14ac:dyDescent="0.2">
      <c r="A200" s="57">
        <v>5531</v>
      </c>
      <c r="B200" s="35" t="s">
        <v>403</v>
      </c>
      <c r="C200" s="34">
        <v>0</v>
      </c>
      <c r="D200" s="36">
        <f t="shared" si="1"/>
        <v>0</v>
      </c>
      <c r="E200" s="35"/>
    </row>
    <row r="201" spans="1:5" x14ac:dyDescent="0.2">
      <c r="A201" s="57">
        <v>5532</v>
      </c>
      <c r="B201" s="35" t="s">
        <v>404</v>
      </c>
      <c r="C201" s="34">
        <v>0</v>
      </c>
      <c r="D201" s="36">
        <f t="shared" si="1"/>
        <v>0</v>
      </c>
      <c r="E201" s="35"/>
    </row>
    <row r="202" spans="1:5" x14ac:dyDescent="0.2">
      <c r="A202" s="57">
        <v>5533</v>
      </c>
      <c r="B202" s="35" t="s">
        <v>405</v>
      </c>
      <c r="C202" s="34">
        <v>0</v>
      </c>
      <c r="D202" s="36">
        <f t="shared" si="1"/>
        <v>0</v>
      </c>
      <c r="E202" s="35"/>
    </row>
    <row r="203" spans="1:5" x14ac:dyDescent="0.2">
      <c r="A203" s="57">
        <v>5534</v>
      </c>
      <c r="B203" s="35" t="s">
        <v>406</v>
      </c>
      <c r="C203" s="34">
        <v>0</v>
      </c>
      <c r="D203" s="36">
        <f t="shared" si="1"/>
        <v>0</v>
      </c>
      <c r="E203" s="35"/>
    </row>
    <row r="204" spans="1:5" x14ac:dyDescent="0.2">
      <c r="A204" s="57">
        <v>5535</v>
      </c>
      <c r="B204" s="35" t="s">
        <v>407</v>
      </c>
      <c r="C204" s="34">
        <v>0</v>
      </c>
      <c r="D204" s="36">
        <f t="shared" si="1"/>
        <v>0</v>
      </c>
      <c r="E204" s="35"/>
    </row>
    <row r="205" spans="1:5" x14ac:dyDescent="0.2">
      <c r="A205" s="57">
        <v>5540</v>
      </c>
      <c r="B205" s="35" t="s">
        <v>408</v>
      </c>
      <c r="C205" s="34">
        <f>SUM(C206)</f>
        <v>0</v>
      </c>
      <c r="D205" s="36">
        <f t="shared" si="1"/>
        <v>0</v>
      </c>
      <c r="E205" s="35"/>
    </row>
    <row r="206" spans="1:5" x14ac:dyDescent="0.2">
      <c r="A206" s="57">
        <v>5541</v>
      </c>
      <c r="B206" s="35" t="s">
        <v>408</v>
      </c>
      <c r="C206" s="34">
        <v>0</v>
      </c>
      <c r="D206" s="36">
        <f t="shared" si="1"/>
        <v>0</v>
      </c>
      <c r="E206" s="35"/>
    </row>
    <row r="207" spans="1:5" x14ac:dyDescent="0.2">
      <c r="A207" s="57">
        <v>5550</v>
      </c>
      <c r="B207" s="35" t="s">
        <v>409</v>
      </c>
      <c r="C207" s="34">
        <f>C208</f>
        <v>0</v>
      </c>
      <c r="D207" s="36">
        <f t="shared" si="1"/>
        <v>0</v>
      </c>
      <c r="E207" s="35"/>
    </row>
    <row r="208" spans="1:5" x14ac:dyDescent="0.2">
      <c r="A208" s="57">
        <v>5551</v>
      </c>
      <c r="B208" s="35" t="s">
        <v>409</v>
      </c>
      <c r="C208" s="34">
        <v>0</v>
      </c>
      <c r="D208" s="36">
        <f t="shared" si="1"/>
        <v>0</v>
      </c>
      <c r="E208" s="35"/>
    </row>
    <row r="209" spans="1:5" x14ac:dyDescent="0.2">
      <c r="A209" s="57">
        <v>5590</v>
      </c>
      <c r="B209" s="35" t="s">
        <v>410</v>
      </c>
      <c r="C209" s="34">
        <f>SUM(C210:C218)</f>
        <v>0</v>
      </c>
      <c r="D209" s="36">
        <f t="shared" si="1"/>
        <v>0</v>
      </c>
      <c r="E209" s="35"/>
    </row>
    <row r="210" spans="1:5" x14ac:dyDescent="0.2">
      <c r="A210" s="57">
        <v>5591</v>
      </c>
      <c r="B210" s="35" t="s">
        <v>411</v>
      </c>
      <c r="C210" s="34">
        <v>0</v>
      </c>
      <c r="D210" s="36">
        <f t="shared" si="1"/>
        <v>0</v>
      </c>
      <c r="E210" s="35"/>
    </row>
    <row r="211" spans="1:5" x14ac:dyDescent="0.2">
      <c r="A211" s="57">
        <v>5592</v>
      </c>
      <c r="B211" s="35" t="s">
        <v>412</v>
      </c>
      <c r="C211" s="34">
        <v>0</v>
      </c>
      <c r="D211" s="36">
        <f t="shared" si="1"/>
        <v>0</v>
      </c>
      <c r="E211" s="35"/>
    </row>
    <row r="212" spans="1:5" x14ac:dyDescent="0.2">
      <c r="A212" s="57">
        <v>5593</v>
      </c>
      <c r="B212" s="35" t="s">
        <v>413</v>
      </c>
      <c r="C212" s="34">
        <v>0</v>
      </c>
      <c r="D212" s="36">
        <f t="shared" si="1"/>
        <v>0</v>
      </c>
      <c r="E212" s="35"/>
    </row>
    <row r="213" spans="1:5" x14ac:dyDescent="0.2">
      <c r="A213" s="57">
        <v>5594</v>
      </c>
      <c r="B213" s="35" t="s">
        <v>478</v>
      </c>
      <c r="C213" s="34">
        <v>0</v>
      </c>
      <c r="D213" s="36">
        <f t="shared" si="1"/>
        <v>0</v>
      </c>
      <c r="E213" s="35"/>
    </row>
    <row r="214" spans="1:5" x14ac:dyDescent="0.2">
      <c r="A214" s="57">
        <v>5595</v>
      </c>
      <c r="B214" s="35" t="s">
        <v>415</v>
      </c>
      <c r="C214" s="34">
        <v>0</v>
      </c>
      <c r="D214" s="36">
        <f t="shared" si="1"/>
        <v>0</v>
      </c>
      <c r="E214" s="35"/>
    </row>
    <row r="215" spans="1:5" x14ac:dyDescent="0.2">
      <c r="A215" s="57">
        <v>5596</v>
      </c>
      <c r="B215" s="35" t="s">
        <v>308</v>
      </c>
      <c r="C215" s="34">
        <v>0</v>
      </c>
      <c r="D215" s="36">
        <f t="shared" si="1"/>
        <v>0</v>
      </c>
      <c r="E215" s="35"/>
    </row>
    <row r="216" spans="1:5" x14ac:dyDescent="0.2">
      <c r="A216" s="57">
        <v>5597</v>
      </c>
      <c r="B216" s="35" t="s">
        <v>416</v>
      </c>
      <c r="C216" s="34">
        <v>0</v>
      </c>
      <c r="D216" s="36">
        <f t="shared" si="1"/>
        <v>0</v>
      </c>
      <c r="E216" s="35"/>
    </row>
    <row r="217" spans="1:5" x14ac:dyDescent="0.2">
      <c r="A217" s="57">
        <v>5598</v>
      </c>
      <c r="B217" s="35" t="s">
        <v>479</v>
      </c>
      <c r="C217" s="34">
        <v>0</v>
      </c>
      <c r="D217" s="36">
        <f t="shared" si="1"/>
        <v>0</v>
      </c>
      <c r="E217" s="35"/>
    </row>
    <row r="218" spans="1:5" x14ac:dyDescent="0.2">
      <c r="A218" s="57">
        <v>5599</v>
      </c>
      <c r="B218" s="35" t="s">
        <v>417</v>
      </c>
      <c r="C218" s="34">
        <v>0</v>
      </c>
      <c r="D218" s="36">
        <f t="shared" si="1"/>
        <v>0</v>
      </c>
      <c r="E218" s="35"/>
    </row>
    <row r="219" spans="1:5" x14ac:dyDescent="0.2">
      <c r="A219" s="57">
        <v>5600</v>
      </c>
      <c r="B219" s="35" t="s">
        <v>51</v>
      </c>
      <c r="C219" s="34">
        <f>C220</f>
        <v>64326704.049999997</v>
      </c>
      <c r="D219" s="36">
        <f t="shared" si="1"/>
        <v>2.9106098201284153E-2</v>
      </c>
      <c r="E219" s="35"/>
    </row>
    <row r="220" spans="1:5" x14ac:dyDescent="0.2">
      <c r="A220" s="57">
        <v>5610</v>
      </c>
      <c r="B220" s="35" t="s">
        <v>418</v>
      </c>
      <c r="C220" s="34">
        <f>SUM(C221)</f>
        <v>64326704.049999997</v>
      </c>
      <c r="D220" s="36">
        <f t="shared" si="1"/>
        <v>2.9106098201284153E-2</v>
      </c>
      <c r="E220" s="35"/>
    </row>
    <row r="221" spans="1:5" x14ac:dyDescent="0.2">
      <c r="A221" s="57">
        <v>5611</v>
      </c>
      <c r="B221" s="35" t="s">
        <v>419</v>
      </c>
      <c r="C221" s="34">
        <v>64326704.049999997</v>
      </c>
      <c r="D221" s="36">
        <f t="shared" si="1"/>
        <v>2.9106098201284153E-2</v>
      </c>
      <c r="E221" s="35"/>
    </row>
    <row r="223" spans="1:5" x14ac:dyDescent="0.2">
      <c r="A223" s="147" t="s">
        <v>536</v>
      </c>
      <c r="B223" s="14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3:B223"/>
  </mergeCells>
  <printOptions horizontalCentered="1"/>
  <pageMargins left="0.31496062992125984" right="0.31496062992125984" top="0.74803149606299213" bottom="0.94488188976377963" header="0.31496062992125984" footer="0.31496062992125984"/>
  <pageSetup scale="75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31" sqref="A31:B31"/>
    </sheetView>
  </sheetViews>
  <sheetFormatPr baseColWidth="10" defaultColWidth="9.140625" defaultRowHeight="11.25" x14ac:dyDescent="0.2"/>
  <cols>
    <col min="1" max="1" width="10.28515625" style="19" customWidth="1"/>
    <col min="2" max="2" width="93.140625" style="19" customWidth="1"/>
    <col min="3" max="3" width="21.140625" style="28" customWidth="1"/>
    <col min="4" max="4" width="12.85546875" style="19" customWidth="1"/>
    <col min="5" max="5" width="11" style="19" customWidth="1"/>
    <col min="6" max="16384" width="9.140625" style="19"/>
  </cols>
  <sheetData>
    <row r="1" spans="1:5" ht="18.95" customHeight="1" x14ac:dyDescent="0.2">
      <c r="A1" s="128" t="str">
        <f>ESF!A1</f>
        <v>MUNICIPIO DE CELAYA, GUANAJUATO</v>
      </c>
      <c r="B1" s="128"/>
      <c r="C1" s="128"/>
      <c r="D1" s="113" t="s">
        <v>140</v>
      </c>
      <c r="E1" s="114">
        <f>ESF!H1</f>
        <v>2019</v>
      </c>
    </row>
    <row r="2" spans="1:5" ht="18.95" customHeight="1" x14ac:dyDescent="0.2">
      <c r="A2" s="128" t="s">
        <v>420</v>
      </c>
      <c r="B2" s="128"/>
      <c r="C2" s="128"/>
      <c r="D2" s="113" t="s">
        <v>142</v>
      </c>
      <c r="E2" s="114" t="str">
        <f>ESF!H2</f>
        <v>Trimestral</v>
      </c>
    </row>
    <row r="3" spans="1:5" ht="18.95" customHeight="1" x14ac:dyDescent="0.2">
      <c r="A3" s="128" t="str">
        <f>ESF!A3</f>
        <v xml:space="preserve"> del 1 de Enero al 31 de Diciembre de 2019</v>
      </c>
      <c r="B3" s="128"/>
      <c r="C3" s="128"/>
      <c r="D3" s="113" t="s">
        <v>144</v>
      </c>
      <c r="E3" s="114">
        <f>ESF!H3</f>
        <v>4</v>
      </c>
    </row>
    <row r="4" spans="1:5" x14ac:dyDescent="0.2">
      <c r="A4" s="115"/>
      <c r="B4" s="115"/>
      <c r="C4" s="116"/>
      <c r="D4" s="115"/>
      <c r="E4" s="115"/>
    </row>
    <row r="5" spans="1:5" x14ac:dyDescent="0.2">
      <c r="A5" s="49" t="s">
        <v>145</v>
      </c>
      <c r="B5" s="50"/>
      <c r="C5" s="50"/>
      <c r="D5" s="50"/>
      <c r="E5" s="50"/>
    </row>
    <row r="6" spans="1:5" x14ac:dyDescent="0.2">
      <c r="A6" s="50" t="s">
        <v>125</v>
      </c>
      <c r="B6" s="50"/>
      <c r="C6" s="50"/>
      <c r="D6" s="50"/>
      <c r="E6" s="50"/>
    </row>
    <row r="7" spans="1:5" x14ac:dyDescent="0.2">
      <c r="A7" s="51" t="s">
        <v>102</v>
      </c>
      <c r="B7" s="51" t="s">
        <v>99</v>
      </c>
      <c r="C7" s="51" t="s">
        <v>100</v>
      </c>
      <c r="D7" s="51" t="s">
        <v>101</v>
      </c>
      <c r="E7" s="51" t="s">
        <v>103</v>
      </c>
    </row>
    <row r="8" spans="1:5" ht="11.25" customHeight="1" x14ac:dyDescent="0.2">
      <c r="A8" s="52">
        <v>3110</v>
      </c>
      <c r="B8" s="48" t="s">
        <v>287</v>
      </c>
      <c r="C8" s="53">
        <v>5055761873.7299995</v>
      </c>
      <c r="D8" s="48"/>
      <c r="E8" s="48"/>
    </row>
    <row r="9" spans="1:5" x14ac:dyDescent="0.2">
      <c r="A9" s="52">
        <v>3120</v>
      </c>
      <c r="B9" s="48" t="s">
        <v>421</v>
      </c>
      <c r="C9" s="53">
        <v>15279107.17</v>
      </c>
      <c r="D9" s="48"/>
      <c r="E9" s="48"/>
    </row>
    <row r="10" spans="1:5" x14ac:dyDescent="0.2">
      <c r="A10" s="52">
        <v>3130</v>
      </c>
      <c r="B10" s="48" t="s">
        <v>422</v>
      </c>
      <c r="C10" s="53">
        <v>0</v>
      </c>
      <c r="D10" s="48"/>
      <c r="E10" s="48"/>
    </row>
    <row r="11" spans="1:5" x14ac:dyDescent="0.2">
      <c r="A11" s="48"/>
      <c r="B11" s="48"/>
      <c r="C11" s="48"/>
      <c r="D11" s="48"/>
      <c r="E11" s="48"/>
    </row>
    <row r="12" spans="1:5" x14ac:dyDescent="0.2">
      <c r="A12" s="50" t="s">
        <v>126</v>
      </c>
      <c r="B12" s="50"/>
      <c r="C12" s="50"/>
      <c r="D12" s="50"/>
      <c r="E12" s="50"/>
    </row>
    <row r="13" spans="1:5" x14ac:dyDescent="0.2">
      <c r="A13" s="51" t="s">
        <v>102</v>
      </c>
      <c r="B13" s="51" t="s">
        <v>99</v>
      </c>
      <c r="C13" s="51" t="s">
        <v>100</v>
      </c>
      <c r="D13" s="51" t="s">
        <v>423</v>
      </c>
      <c r="E13" s="51"/>
    </row>
    <row r="14" spans="1:5" ht="11.25" customHeight="1" x14ac:dyDescent="0.2">
      <c r="A14" s="52">
        <v>3210</v>
      </c>
      <c r="B14" s="48" t="s">
        <v>424</v>
      </c>
      <c r="C14" s="53">
        <v>-419523353.19999999</v>
      </c>
      <c r="D14" s="48"/>
      <c r="E14" s="48"/>
    </row>
    <row r="15" spans="1:5" x14ac:dyDescent="0.2">
      <c r="A15" s="52">
        <v>3220</v>
      </c>
      <c r="B15" s="48" t="s">
        <v>425</v>
      </c>
      <c r="C15" s="53">
        <v>-461096667.07999998</v>
      </c>
      <c r="D15" s="48"/>
      <c r="E15" s="48"/>
    </row>
    <row r="16" spans="1:5" x14ac:dyDescent="0.2">
      <c r="A16" s="52">
        <v>3230</v>
      </c>
      <c r="B16" s="48" t="s">
        <v>426</v>
      </c>
      <c r="C16" s="53">
        <f>SUM(C17:C20)</f>
        <v>0</v>
      </c>
      <c r="D16" s="48"/>
      <c r="E16" s="48"/>
    </row>
    <row r="17" spans="1:5" x14ac:dyDescent="0.2">
      <c r="A17" s="52">
        <v>3231</v>
      </c>
      <c r="B17" s="48" t="s">
        <v>427</v>
      </c>
      <c r="C17" s="53">
        <v>0</v>
      </c>
      <c r="D17" s="48"/>
      <c r="E17" s="48"/>
    </row>
    <row r="18" spans="1:5" x14ac:dyDescent="0.2">
      <c r="A18" s="52">
        <v>3232</v>
      </c>
      <c r="B18" s="48" t="s">
        <v>428</v>
      </c>
      <c r="C18" s="53">
        <v>0</v>
      </c>
      <c r="D18" s="48"/>
      <c r="E18" s="48"/>
    </row>
    <row r="19" spans="1:5" x14ac:dyDescent="0.2">
      <c r="A19" s="52">
        <v>3233</v>
      </c>
      <c r="B19" s="48" t="s">
        <v>429</v>
      </c>
      <c r="C19" s="53">
        <v>0</v>
      </c>
      <c r="D19" s="48"/>
      <c r="E19" s="48"/>
    </row>
    <row r="20" spans="1:5" x14ac:dyDescent="0.2">
      <c r="A20" s="52">
        <v>3239</v>
      </c>
      <c r="B20" s="48" t="s">
        <v>430</v>
      </c>
      <c r="C20" s="53">
        <v>0</v>
      </c>
      <c r="D20" s="48"/>
      <c r="E20" s="48"/>
    </row>
    <row r="21" spans="1:5" x14ac:dyDescent="0.2">
      <c r="A21" s="52">
        <v>3240</v>
      </c>
      <c r="B21" s="48" t="s">
        <v>431</v>
      </c>
      <c r="C21" s="53">
        <f>SUM(C22:C24)</f>
        <v>0</v>
      </c>
      <c r="D21" s="48"/>
      <c r="E21" s="48"/>
    </row>
    <row r="22" spans="1:5" x14ac:dyDescent="0.2">
      <c r="A22" s="52">
        <v>3241</v>
      </c>
      <c r="B22" s="48" t="s">
        <v>432</v>
      </c>
      <c r="C22" s="53">
        <v>0</v>
      </c>
      <c r="D22" s="48"/>
      <c r="E22" s="48"/>
    </row>
    <row r="23" spans="1:5" x14ac:dyDescent="0.2">
      <c r="A23" s="52">
        <v>3242</v>
      </c>
      <c r="B23" s="48" t="s">
        <v>433</v>
      </c>
      <c r="C23" s="53">
        <v>0</v>
      </c>
      <c r="D23" s="48"/>
      <c r="E23" s="48"/>
    </row>
    <row r="24" spans="1:5" x14ac:dyDescent="0.2">
      <c r="A24" s="52">
        <v>3243</v>
      </c>
      <c r="B24" s="48" t="s">
        <v>434</v>
      </c>
      <c r="C24" s="53">
        <v>0</v>
      </c>
      <c r="D24" s="48"/>
      <c r="E24" s="48"/>
    </row>
    <row r="25" spans="1:5" x14ac:dyDescent="0.2">
      <c r="A25" s="52">
        <v>3250</v>
      </c>
      <c r="B25" s="48" t="s">
        <v>435</v>
      </c>
      <c r="C25" s="53">
        <f>SUM(C26:C27)</f>
        <v>0</v>
      </c>
      <c r="D25" s="48"/>
      <c r="E25" s="48"/>
    </row>
    <row r="26" spans="1:5" x14ac:dyDescent="0.2">
      <c r="A26" s="52">
        <v>3251</v>
      </c>
      <c r="B26" s="48" t="s">
        <v>436</v>
      </c>
      <c r="C26" s="53">
        <v>0</v>
      </c>
      <c r="D26" s="48"/>
      <c r="E26" s="48"/>
    </row>
    <row r="27" spans="1:5" x14ac:dyDescent="0.2">
      <c r="A27" s="52">
        <v>3252</v>
      </c>
      <c r="B27" s="48" t="s">
        <v>437</v>
      </c>
      <c r="C27" s="53">
        <v>0</v>
      </c>
      <c r="D27" s="48"/>
      <c r="E27" s="48"/>
    </row>
    <row r="28" spans="1:5" s="13" customFormat="1" ht="11.25" customHeight="1" x14ac:dyDescent="0.2">
      <c r="A28" s="27"/>
    </row>
    <row r="31" spans="1:5" x14ac:dyDescent="0.2">
      <c r="A31" s="147" t="s">
        <v>536</v>
      </c>
      <c r="B31" s="14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1:B31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J13" sqref="J13"/>
    </sheetView>
  </sheetViews>
  <sheetFormatPr baseColWidth="10" defaultColWidth="9.140625" defaultRowHeight="11.25" x14ac:dyDescent="0.2"/>
  <cols>
    <col min="1" max="1" width="12.28515625" style="19" customWidth="1"/>
    <col min="2" max="2" width="97.42578125" style="19" customWidth="1"/>
    <col min="3" max="3" width="15.42578125" style="28" customWidth="1"/>
    <col min="4" max="4" width="11.7109375" style="19" bestFit="1" customWidth="1"/>
    <col min="5" max="5" width="16.28515625" style="19" customWidth="1"/>
    <col min="6" max="6" width="11.85546875" style="19" bestFit="1" customWidth="1"/>
    <col min="7" max="16384" width="9.140625" style="19"/>
  </cols>
  <sheetData>
    <row r="1" spans="1:5" s="22" customFormat="1" x14ac:dyDescent="0.25">
      <c r="A1" s="129" t="str">
        <f>ESF!A1</f>
        <v>MUNICIPIO DE CELAYA, GUANAJUATO</v>
      </c>
      <c r="B1" s="129"/>
      <c r="C1" s="129"/>
      <c r="D1" s="113" t="s">
        <v>140</v>
      </c>
      <c r="E1" s="114">
        <f>ESF!H1</f>
        <v>2019</v>
      </c>
    </row>
    <row r="2" spans="1:5" s="22" customFormat="1" x14ac:dyDescent="0.25">
      <c r="A2" s="129" t="s">
        <v>438</v>
      </c>
      <c r="B2" s="129"/>
      <c r="C2" s="129"/>
      <c r="D2" s="113" t="s">
        <v>142</v>
      </c>
      <c r="E2" s="114" t="str">
        <f>ESF!H2</f>
        <v>Trimestral</v>
      </c>
    </row>
    <row r="3" spans="1:5" s="22" customFormat="1" ht="17.25" customHeight="1" x14ac:dyDescent="0.25">
      <c r="A3" s="129" t="str">
        <f>ESF!A3</f>
        <v xml:space="preserve"> del 1 de Enero al 31 de Diciembre de 2019</v>
      </c>
      <c r="B3" s="129"/>
      <c r="C3" s="129"/>
      <c r="D3" s="113" t="s">
        <v>144</v>
      </c>
      <c r="E3" s="114">
        <f>ESF!H3</f>
        <v>4</v>
      </c>
    </row>
    <row r="4" spans="1:5" ht="13.5" customHeight="1" x14ac:dyDescent="0.2">
      <c r="A4" s="118" t="s">
        <v>145</v>
      </c>
      <c r="B4" s="119"/>
      <c r="C4" s="119"/>
      <c r="D4" s="119"/>
      <c r="E4" s="119"/>
    </row>
    <row r="5" spans="1:5" ht="8.25" customHeight="1" x14ac:dyDescent="0.2">
      <c r="A5" s="48"/>
      <c r="B5" s="48"/>
      <c r="C5" s="48"/>
      <c r="D5" s="48"/>
      <c r="E5" s="48"/>
    </row>
    <row r="6" spans="1:5" x14ac:dyDescent="0.2">
      <c r="A6" s="50" t="s">
        <v>127</v>
      </c>
      <c r="B6" s="50"/>
      <c r="C6" s="50"/>
      <c r="D6" s="50"/>
      <c r="E6" s="50"/>
    </row>
    <row r="7" spans="1:5" x14ac:dyDescent="0.2">
      <c r="A7" s="51" t="s">
        <v>102</v>
      </c>
      <c r="B7" s="51" t="s">
        <v>99</v>
      </c>
      <c r="C7" s="51" t="s">
        <v>129</v>
      </c>
      <c r="D7" s="51" t="s">
        <v>130</v>
      </c>
      <c r="E7" s="51"/>
    </row>
    <row r="8" spans="1:5" ht="12" customHeight="1" x14ac:dyDescent="0.2">
      <c r="A8" s="52">
        <v>1111</v>
      </c>
      <c r="B8" s="48" t="s">
        <v>439</v>
      </c>
      <c r="C8" s="53">
        <v>103000</v>
      </c>
      <c r="D8" s="53">
        <v>61000</v>
      </c>
      <c r="E8" s="48"/>
    </row>
    <row r="9" spans="1:5" ht="12" customHeight="1" x14ac:dyDescent="0.2">
      <c r="A9" s="52">
        <v>1112</v>
      </c>
      <c r="B9" s="48" t="s">
        <v>440</v>
      </c>
      <c r="C9" s="53">
        <v>79216877.040000007</v>
      </c>
      <c r="D9" s="53">
        <v>45734910.039999999</v>
      </c>
      <c r="E9" s="48"/>
    </row>
    <row r="10" spans="1:5" ht="12" customHeight="1" x14ac:dyDescent="0.2">
      <c r="A10" s="52">
        <v>1113</v>
      </c>
      <c r="B10" s="48" t="s">
        <v>441</v>
      </c>
      <c r="C10" s="53">
        <v>0</v>
      </c>
      <c r="D10" s="53">
        <v>0</v>
      </c>
      <c r="E10" s="48"/>
    </row>
    <row r="11" spans="1:5" ht="12" customHeight="1" x14ac:dyDescent="0.2">
      <c r="A11" s="52">
        <v>1114</v>
      </c>
      <c r="B11" s="48" t="s">
        <v>146</v>
      </c>
      <c r="C11" s="53">
        <v>264484442.41</v>
      </c>
      <c r="D11" s="53">
        <v>202525669.22999999</v>
      </c>
      <c r="E11" s="48"/>
    </row>
    <row r="12" spans="1:5" ht="12" customHeight="1" x14ac:dyDescent="0.2">
      <c r="A12" s="52">
        <v>1115</v>
      </c>
      <c r="B12" s="48" t="s">
        <v>147</v>
      </c>
      <c r="C12" s="53">
        <v>18523516.780000001</v>
      </c>
      <c r="D12" s="53">
        <v>7251930.0899999999</v>
      </c>
      <c r="E12" s="48"/>
    </row>
    <row r="13" spans="1:5" ht="12" customHeight="1" x14ac:dyDescent="0.2">
      <c r="A13" s="52">
        <v>1116</v>
      </c>
      <c r="B13" s="48" t="s">
        <v>442</v>
      </c>
      <c r="C13" s="53">
        <v>8807555.7599999998</v>
      </c>
      <c r="D13" s="53">
        <v>3996381.95</v>
      </c>
      <c r="E13" s="48"/>
    </row>
    <row r="14" spans="1:5" ht="12" customHeight="1" x14ac:dyDescent="0.2">
      <c r="A14" s="52">
        <v>1119</v>
      </c>
      <c r="B14" s="48" t="s">
        <v>443</v>
      </c>
      <c r="C14" s="53">
        <v>0</v>
      </c>
      <c r="D14" s="53">
        <v>0</v>
      </c>
      <c r="E14" s="48"/>
    </row>
    <row r="15" spans="1:5" x14ac:dyDescent="0.2">
      <c r="A15" s="52">
        <v>1110</v>
      </c>
      <c r="B15" s="48" t="s">
        <v>444</v>
      </c>
      <c r="C15" s="53">
        <f>SUM(C8:C14)</f>
        <v>371135391.99000001</v>
      </c>
      <c r="D15" s="53">
        <f>SUM(D8:D14)</f>
        <v>259569891.30999997</v>
      </c>
      <c r="E15" s="48"/>
    </row>
    <row r="16" spans="1:5" ht="8.25" customHeight="1" x14ac:dyDescent="0.2">
      <c r="A16" s="48"/>
      <c r="B16" s="48"/>
      <c r="C16" s="48"/>
      <c r="D16" s="48"/>
      <c r="E16" s="48"/>
    </row>
    <row r="17" spans="1:6" x14ac:dyDescent="0.2">
      <c r="A17" s="48"/>
      <c r="B17" s="48"/>
      <c r="C17" s="48"/>
      <c r="D17" s="48"/>
      <c r="E17" s="48"/>
    </row>
    <row r="18" spans="1:6" ht="12" customHeight="1" x14ac:dyDescent="0.2">
      <c r="A18" s="50" t="s">
        <v>128</v>
      </c>
      <c r="B18" s="50"/>
      <c r="C18" s="50"/>
      <c r="D18" s="50"/>
      <c r="E18" s="50"/>
      <c r="F18" s="21"/>
    </row>
    <row r="19" spans="1:6" ht="12" customHeight="1" x14ac:dyDescent="0.2">
      <c r="A19" s="51" t="s">
        <v>102</v>
      </c>
      <c r="B19" s="51" t="s">
        <v>99</v>
      </c>
      <c r="C19" s="51" t="s">
        <v>100</v>
      </c>
      <c r="D19" s="51" t="s">
        <v>445</v>
      </c>
      <c r="E19" s="51" t="s">
        <v>131</v>
      </c>
    </row>
    <row r="20" spans="1:6" ht="12" customHeight="1" x14ac:dyDescent="0.2">
      <c r="A20" s="52">
        <v>1230</v>
      </c>
      <c r="B20" s="48" t="s">
        <v>180</v>
      </c>
      <c r="C20" s="53">
        <f>SUM(C21:C27)</f>
        <v>4023868132.7200003</v>
      </c>
      <c r="D20" s="48"/>
      <c r="E20" s="48"/>
    </row>
    <row r="21" spans="1:6" ht="12" customHeight="1" x14ac:dyDescent="0.2">
      <c r="A21" s="52">
        <v>1231</v>
      </c>
      <c r="B21" s="48" t="s">
        <v>181</v>
      </c>
      <c r="C21" s="53">
        <v>896672632.59000003</v>
      </c>
      <c r="D21" s="48"/>
      <c r="E21" s="48"/>
    </row>
    <row r="22" spans="1:6" ht="12" customHeight="1" x14ac:dyDescent="0.2">
      <c r="A22" s="52">
        <v>1232</v>
      </c>
      <c r="B22" s="48" t="s">
        <v>182</v>
      </c>
      <c r="C22" s="53">
        <v>0</v>
      </c>
      <c r="D22" s="48"/>
      <c r="E22" s="48"/>
    </row>
    <row r="23" spans="1:6" ht="12" customHeight="1" x14ac:dyDescent="0.2">
      <c r="A23" s="52">
        <v>1233</v>
      </c>
      <c r="B23" s="48" t="s">
        <v>183</v>
      </c>
      <c r="C23" s="53">
        <v>2779847889.4899998</v>
      </c>
      <c r="D23" s="48"/>
      <c r="E23" s="48"/>
    </row>
    <row r="24" spans="1:6" ht="12" customHeight="1" x14ac:dyDescent="0.2">
      <c r="A24" s="52">
        <v>1234</v>
      </c>
      <c r="B24" s="48" t="s">
        <v>184</v>
      </c>
      <c r="C24" s="53">
        <v>90464332.459999993</v>
      </c>
      <c r="D24" s="48"/>
      <c r="E24" s="48"/>
    </row>
    <row r="25" spans="1:6" ht="12" customHeight="1" x14ac:dyDescent="0.2">
      <c r="A25" s="52">
        <v>1235</v>
      </c>
      <c r="B25" s="48" t="s">
        <v>185</v>
      </c>
      <c r="C25" s="53">
        <v>244232145.25999999</v>
      </c>
      <c r="D25" s="48"/>
      <c r="E25" s="48"/>
    </row>
    <row r="26" spans="1:6" ht="12" customHeight="1" x14ac:dyDescent="0.2">
      <c r="A26" s="52">
        <v>1236</v>
      </c>
      <c r="B26" s="48" t="s">
        <v>186</v>
      </c>
      <c r="C26" s="53">
        <v>12651132.92</v>
      </c>
      <c r="D26" s="48"/>
      <c r="E26" s="48"/>
    </row>
    <row r="27" spans="1:6" ht="12" customHeight="1" x14ac:dyDescent="0.2">
      <c r="A27" s="52">
        <v>1239</v>
      </c>
      <c r="B27" s="48" t="s">
        <v>187</v>
      </c>
      <c r="C27" s="53">
        <v>0</v>
      </c>
      <c r="D27" s="48"/>
      <c r="E27" s="48"/>
    </row>
    <row r="28" spans="1:6" ht="12" customHeight="1" x14ac:dyDescent="0.2">
      <c r="A28" s="52">
        <v>1240</v>
      </c>
      <c r="B28" s="48" t="s">
        <v>188</v>
      </c>
      <c r="C28" s="53">
        <f>SUM(C29:C36)</f>
        <v>529145377.42000002</v>
      </c>
      <c r="D28" s="48"/>
      <c r="E28" s="48"/>
    </row>
    <row r="29" spans="1:6" ht="12" customHeight="1" x14ac:dyDescent="0.2">
      <c r="A29" s="52">
        <v>1241</v>
      </c>
      <c r="B29" s="48" t="s">
        <v>189</v>
      </c>
      <c r="C29" s="53">
        <v>40984005.969999999</v>
      </c>
      <c r="D29" s="48"/>
      <c r="E29" s="48"/>
    </row>
    <row r="30" spans="1:6" ht="12" customHeight="1" x14ac:dyDescent="0.2">
      <c r="A30" s="52">
        <v>1242</v>
      </c>
      <c r="B30" s="48" t="s">
        <v>190</v>
      </c>
      <c r="C30" s="53">
        <v>12438979.65</v>
      </c>
      <c r="D30" s="48"/>
      <c r="E30" s="48"/>
    </row>
    <row r="31" spans="1:6" ht="12" customHeight="1" x14ac:dyDescent="0.2">
      <c r="A31" s="52">
        <v>1243</v>
      </c>
      <c r="B31" s="48" t="s">
        <v>191</v>
      </c>
      <c r="C31" s="53">
        <v>174265.87</v>
      </c>
      <c r="D31" s="48"/>
      <c r="E31" s="48"/>
    </row>
    <row r="32" spans="1:6" ht="12" customHeight="1" x14ac:dyDescent="0.2">
      <c r="A32" s="52">
        <v>1244</v>
      </c>
      <c r="B32" s="48" t="s">
        <v>192</v>
      </c>
      <c r="C32" s="53">
        <v>365099320.81</v>
      </c>
      <c r="D32" s="48"/>
      <c r="E32" s="48"/>
    </row>
    <row r="33" spans="1:5" ht="12" customHeight="1" x14ac:dyDescent="0.2">
      <c r="A33" s="52">
        <v>1245</v>
      </c>
      <c r="B33" s="48" t="s">
        <v>193</v>
      </c>
      <c r="C33" s="53">
        <v>20405681.170000002</v>
      </c>
      <c r="D33" s="48"/>
      <c r="E33" s="48"/>
    </row>
    <row r="34" spans="1:5" ht="12" customHeight="1" x14ac:dyDescent="0.2">
      <c r="A34" s="52">
        <v>1246</v>
      </c>
      <c r="B34" s="48" t="s">
        <v>194</v>
      </c>
      <c r="C34" s="53">
        <v>86331123.950000003</v>
      </c>
      <c r="D34" s="48"/>
      <c r="E34" s="48"/>
    </row>
    <row r="35" spans="1:5" ht="12" customHeight="1" x14ac:dyDescent="0.2">
      <c r="A35" s="52">
        <v>1247</v>
      </c>
      <c r="B35" s="48" t="s">
        <v>195</v>
      </c>
      <c r="C35" s="53">
        <v>3712000</v>
      </c>
      <c r="D35" s="48"/>
      <c r="E35" s="48"/>
    </row>
    <row r="36" spans="1:5" ht="12" customHeight="1" x14ac:dyDescent="0.2">
      <c r="A36" s="52">
        <v>1248</v>
      </c>
      <c r="B36" s="48" t="s">
        <v>196</v>
      </c>
      <c r="C36" s="53">
        <v>0</v>
      </c>
      <c r="D36" s="48"/>
      <c r="E36" s="48"/>
    </row>
    <row r="37" spans="1:5" ht="12" customHeight="1" x14ac:dyDescent="0.2">
      <c r="A37" s="52">
        <v>1250</v>
      </c>
      <c r="B37" s="48" t="s">
        <v>198</v>
      </c>
      <c r="C37" s="53">
        <f>SUM(C38:C42)</f>
        <v>11882816.699999999</v>
      </c>
      <c r="D37" s="48"/>
      <c r="E37" s="48"/>
    </row>
    <row r="38" spans="1:5" ht="12" customHeight="1" x14ac:dyDescent="0.2">
      <c r="A38" s="52">
        <v>1251</v>
      </c>
      <c r="B38" s="48" t="s">
        <v>199</v>
      </c>
      <c r="C38" s="53">
        <v>9159351.4499999993</v>
      </c>
      <c r="D38" s="48"/>
      <c r="E38" s="48"/>
    </row>
    <row r="39" spans="1:5" ht="12" customHeight="1" x14ac:dyDescent="0.2">
      <c r="A39" s="52">
        <v>1252</v>
      </c>
      <c r="B39" s="48" t="s">
        <v>200</v>
      </c>
      <c r="C39" s="53">
        <v>0</v>
      </c>
      <c r="D39" s="48"/>
      <c r="E39" s="48"/>
    </row>
    <row r="40" spans="1:5" ht="12" customHeight="1" x14ac:dyDescent="0.2">
      <c r="A40" s="52">
        <v>1253</v>
      </c>
      <c r="B40" s="48" t="s">
        <v>201</v>
      </c>
      <c r="C40" s="53">
        <v>0</v>
      </c>
      <c r="D40" s="48"/>
      <c r="E40" s="48"/>
    </row>
    <row r="41" spans="1:5" ht="12" customHeight="1" x14ac:dyDescent="0.2">
      <c r="A41" s="52">
        <v>1254</v>
      </c>
      <c r="B41" s="48" t="s">
        <v>202</v>
      </c>
      <c r="C41" s="53">
        <v>2723465.25</v>
      </c>
      <c r="D41" s="48"/>
      <c r="E41" s="48"/>
    </row>
    <row r="42" spans="1:5" ht="12" customHeight="1" x14ac:dyDescent="0.2">
      <c r="A42" s="52">
        <v>1259</v>
      </c>
      <c r="B42" s="48" t="s">
        <v>203</v>
      </c>
      <c r="C42" s="53">
        <v>0</v>
      </c>
      <c r="D42" s="48"/>
      <c r="E42" s="48"/>
    </row>
    <row r="43" spans="1:5" x14ac:dyDescent="0.2">
      <c r="A43" s="48"/>
      <c r="B43" s="48"/>
      <c r="C43" s="48"/>
      <c r="D43" s="48"/>
      <c r="E43" s="48"/>
    </row>
    <row r="44" spans="1:5" x14ac:dyDescent="0.2">
      <c r="A44" s="50" t="s">
        <v>136</v>
      </c>
      <c r="B44" s="50"/>
      <c r="C44" s="50"/>
      <c r="D44" s="50"/>
      <c r="E44" s="50"/>
    </row>
    <row r="45" spans="1:5" x14ac:dyDescent="0.2">
      <c r="A45" s="51" t="s">
        <v>102</v>
      </c>
      <c r="B45" s="51" t="s">
        <v>99</v>
      </c>
      <c r="C45" s="51" t="s">
        <v>129</v>
      </c>
      <c r="D45" s="51" t="s">
        <v>130</v>
      </c>
      <c r="E45" s="51"/>
    </row>
    <row r="46" spans="1:5" x14ac:dyDescent="0.2">
      <c r="A46" s="52">
        <v>5500</v>
      </c>
      <c r="B46" s="48" t="s">
        <v>391</v>
      </c>
      <c r="C46" s="53">
        <f>C47+C56+C59+C65+C67+C69</f>
        <v>840515031.6099999</v>
      </c>
      <c r="D46" s="53">
        <f>D47+D56+D59+D65+D67+D69</f>
        <v>0</v>
      </c>
      <c r="E46" s="48"/>
    </row>
    <row r="47" spans="1:5" x14ac:dyDescent="0.2">
      <c r="A47" s="52">
        <v>5510</v>
      </c>
      <c r="B47" s="48" t="s">
        <v>392</v>
      </c>
      <c r="C47" s="53">
        <f>SUM(C48:C55)</f>
        <v>840515031.6099999</v>
      </c>
      <c r="D47" s="53">
        <f>SUM(D48:D55)</f>
        <v>0</v>
      </c>
      <c r="E47" s="48"/>
    </row>
    <row r="48" spans="1:5" x14ac:dyDescent="0.2">
      <c r="A48" s="52">
        <v>5511</v>
      </c>
      <c r="B48" s="48" t="s">
        <v>393</v>
      </c>
      <c r="C48" s="53">
        <v>0</v>
      </c>
      <c r="D48" s="53">
        <v>0</v>
      </c>
      <c r="E48" s="48"/>
    </row>
    <row r="49" spans="1:5" x14ac:dyDescent="0.2">
      <c r="A49" s="52">
        <v>5512</v>
      </c>
      <c r="B49" s="48" t="s">
        <v>394</v>
      </c>
      <c r="C49" s="53">
        <v>0</v>
      </c>
      <c r="D49" s="53">
        <v>0</v>
      </c>
      <c r="E49" s="48"/>
    </row>
    <row r="50" spans="1:5" x14ac:dyDescent="0.2">
      <c r="A50" s="52">
        <v>5513</v>
      </c>
      <c r="B50" s="48" t="s">
        <v>395</v>
      </c>
      <c r="C50" s="53">
        <v>8743699.5899999999</v>
      </c>
      <c r="D50" s="53">
        <v>0</v>
      </c>
      <c r="E50" s="48"/>
    </row>
    <row r="51" spans="1:5" x14ac:dyDescent="0.2">
      <c r="A51" s="52">
        <v>5514</v>
      </c>
      <c r="B51" s="48" t="s">
        <v>396</v>
      </c>
      <c r="C51" s="53">
        <v>330261.05</v>
      </c>
      <c r="D51" s="53">
        <v>0</v>
      </c>
      <c r="E51" s="48"/>
    </row>
    <row r="52" spans="1:5" x14ac:dyDescent="0.2">
      <c r="A52" s="52">
        <v>5515</v>
      </c>
      <c r="B52" s="48" t="s">
        <v>397</v>
      </c>
      <c r="C52" s="53">
        <v>87060074.099999994</v>
      </c>
      <c r="D52" s="53">
        <v>0</v>
      </c>
      <c r="E52" s="48"/>
    </row>
    <row r="53" spans="1:5" x14ac:dyDescent="0.2">
      <c r="A53" s="52">
        <v>5516</v>
      </c>
      <c r="B53" s="48" t="s">
        <v>398</v>
      </c>
      <c r="C53" s="53">
        <v>0</v>
      </c>
      <c r="D53" s="53">
        <v>0</v>
      </c>
      <c r="E53" s="48"/>
    </row>
    <row r="54" spans="1:5" x14ac:dyDescent="0.2">
      <c r="A54" s="52">
        <v>5517</v>
      </c>
      <c r="B54" s="48" t="s">
        <v>399</v>
      </c>
      <c r="C54" s="53">
        <v>1201486.71</v>
      </c>
      <c r="D54" s="53">
        <v>0</v>
      </c>
      <c r="E54" s="48"/>
    </row>
    <row r="55" spans="1:5" x14ac:dyDescent="0.2">
      <c r="A55" s="52">
        <v>5518</v>
      </c>
      <c r="B55" s="48" t="s">
        <v>53</v>
      </c>
      <c r="C55" s="53">
        <v>743179510.15999997</v>
      </c>
      <c r="D55" s="53">
        <v>0</v>
      </c>
      <c r="E55" s="48"/>
    </row>
    <row r="56" spans="1:5" x14ac:dyDescent="0.2">
      <c r="A56" s="52">
        <v>5520</v>
      </c>
      <c r="B56" s="48" t="s">
        <v>52</v>
      </c>
      <c r="C56" s="53">
        <f>SUM(C57:C58)</f>
        <v>0</v>
      </c>
      <c r="D56" s="53">
        <f>SUM(D57:D58)</f>
        <v>0</v>
      </c>
      <c r="E56" s="48"/>
    </row>
    <row r="57" spans="1:5" x14ac:dyDescent="0.2">
      <c r="A57" s="52">
        <v>5521</v>
      </c>
      <c r="B57" s="48" t="s">
        <v>400</v>
      </c>
      <c r="C57" s="53">
        <v>0</v>
      </c>
      <c r="D57" s="53">
        <v>0</v>
      </c>
      <c r="E57" s="48"/>
    </row>
    <row r="58" spans="1:5" x14ac:dyDescent="0.2">
      <c r="A58" s="52">
        <v>5522</v>
      </c>
      <c r="B58" s="48" t="s">
        <v>401</v>
      </c>
      <c r="C58" s="53">
        <v>0</v>
      </c>
      <c r="D58" s="53">
        <v>0</v>
      </c>
      <c r="E58" s="48"/>
    </row>
    <row r="59" spans="1:5" x14ac:dyDescent="0.2">
      <c r="A59" s="52">
        <v>5530</v>
      </c>
      <c r="B59" s="48" t="s">
        <v>402</v>
      </c>
      <c r="C59" s="53">
        <f>SUM(C60:C64)</f>
        <v>0</v>
      </c>
      <c r="D59" s="53">
        <f>SUM(D60:D64)</f>
        <v>0</v>
      </c>
      <c r="E59" s="48"/>
    </row>
    <row r="60" spans="1:5" x14ac:dyDescent="0.2">
      <c r="A60" s="52">
        <v>5531</v>
      </c>
      <c r="B60" s="48" t="s">
        <v>403</v>
      </c>
      <c r="C60" s="53">
        <v>0</v>
      </c>
      <c r="D60" s="53">
        <v>0</v>
      </c>
      <c r="E60" s="48"/>
    </row>
    <row r="61" spans="1:5" x14ac:dyDescent="0.2">
      <c r="A61" s="52">
        <v>5532</v>
      </c>
      <c r="B61" s="48" t="s">
        <v>404</v>
      </c>
      <c r="C61" s="53">
        <v>0</v>
      </c>
      <c r="D61" s="53">
        <v>0</v>
      </c>
      <c r="E61" s="48"/>
    </row>
    <row r="62" spans="1:5" x14ac:dyDescent="0.2">
      <c r="A62" s="52">
        <v>5533</v>
      </c>
      <c r="B62" s="48" t="s">
        <v>405</v>
      </c>
      <c r="C62" s="53">
        <v>0</v>
      </c>
      <c r="D62" s="53">
        <v>0</v>
      </c>
      <c r="E62" s="48"/>
    </row>
    <row r="63" spans="1:5" x14ac:dyDescent="0.2">
      <c r="A63" s="52">
        <v>5534</v>
      </c>
      <c r="B63" s="48" t="s">
        <v>406</v>
      </c>
      <c r="C63" s="53">
        <v>0</v>
      </c>
      <c r="D63" s="53">
        <v>0</v>
      </c>
      <c r="E63" s="48"/>
    </row>
    <row r="64" spans="1:5" x14ac:dyDescent="0.2">
      <c r="A64" s="52">
        <v>5535</v>
      </c>
      <c r="B64" s="48" t="s">
        <v>407</v>
      </c>
      <c r="C64" s="53">
        <v>0</v>
      </c>
      <c r="D64" s="53">
        <v>0</v>
      </c>
      <c r="E64" s="48"/>
    </row>
    <row r="65" spans="1:6" x14ac:dyDescent="0.2">
      <c r="A65" s="52">
        <v>5540</v>
      </c>
      <c r="B65" s="48" t="s">
        <v>408</v>
      </c>
      <c r="C65" s="53">
        <f>SUM(C66)</f>
        <v>0</v>
      </c>
      <c r="D65" s="53">
        <f>SUM(D66)</f>
        <v>0</v>
      </c>
      <c r="E65" s="48"/>
    </row>
    <row r="66" spans="1:6" x14ac:dyDescent="0.2">
      <c r="A66" s="52">
        <v>5541</v>
      </c>
      <c r="B66" s="48" t="s">
        <v>408</v>
      </c>
      <c r="C66" s="53">
        <v>0</v>
      </c>
      <c r="D66" s="53">
        <v>0</v>
      </c>
      <c r="E66" s="48"/>
    </row>
    <row r="67" spans="1:6" x14ac:dyDescent="0.2">
      <c r="A67" s="52">
        <v>5550</v>
      </c>
      <c r="B67" s="48" t="s">
        <v>409</v>
      </c>
      <c r="C67" s="53">
        <f>SUM(C68)</f>
        <v>0</v>
      </c>
      <c r="D67" s="53">
        <f>SUM(D68)</f>
        <v>0</v>
      </c>
      <c r="E67" s="48"/>
    </row>
    <row r="68" spans="1:6" x14ac:dyDescent="0.2">
      <c r="A68" s="52">
        <v>5551</v>
      </c>
      <c r="B68" s="48" t="s">
        <v>409</v>
      </c>
      <c r="C68" s="53">
        <v>0</v>
      </c>
      <c r="D68" s="53">
        <v>0</v>
      </c>
      <c r="E68" s="48"/>
    </row>
    <row r="69" spans="1:6" x14ac:dyDescent="0.2">
      <c r="A69" s="52">
        <v>5590</v>
      </c>
      <c r="B69" s="48" t="s">
        <v>410</v>
      </c>
      <c r="C69" s="53">
        <f>SUM(C70:C77)</f>
        <v>0</v>
      </c>
      <c r="D69" s="53">
        <f>SUM(D70:D77)</f>
        <v>0</v>
      </c>
      <c r="E69" s="48"/>
    </row>
    <row r="70" spans="1:6" x14ac:dyDescent="0.2">
      <c r="A70" s="52">
        <v>5591</v>
      </c>
      <c r="B70" s="48" t="s">
        <v>411</v>
      </c>
      <c r="C70" s="53">
        <v>0</v>
      </c>
      <c r="D70" s="53">
        <v>0</v>
      </c>
      <c r="E70" s="48"/>
    </row>
    <row r="71" spans="1:6" x14ac:dyDescent="0.2">
      <c r="A71" s="52">
        <v>5592</v>
      </c>
      <c r="B71" s="48" t="s">
        <v>412</v>
      </c>
      <c r="C71" s="53">
        <v>0</v>
      </c>
      <c r="D71" s="53">
        <v>0</v>
      </c>
      <c r="E71" s="48"/>
    </row>
    <row r="72" spans="1:6" x14ac:dyDescent="0.2">
      <c r="A72" s="52">
        <v>5593</v>
      </c>
      <c r="B72" s="48" t="s">
        <v>413</v>
      </c>
      <c r="C72" s="53">
        <v>0</v>
      </c>
      <c r="D72" s="53">
        <v>0</v>
      </c>
      <c r="E72" s="48"/>
    </row>
    <row r="73" spans="1:6" x14ac:dyDescent="0.2">
      <c r="A73" s="52">
        <v>5594</v>
      </c>
      <c r="B73" s="48" t="s">
        <v>414</v>
      </c>
      <c r="C73" s="53">
        <v>0</v>
      </c>
      <c r="D73" s="53">
        <v>0</v>
      </c>
      <c r="E73" s="48"/>
    </row>
    <row r="74" spans="1:6" x14ac:dyDescent="0.2">
      <c r="A74" s="52">
        <v>5595</v>
      </c>
      <c r="B74" s="48" t="s">
        <v>415</v>
      </c>
      <c r="C74" s="53">
        <v>0</v>
      </c>
      <c r="D74" s="53">
        <v>0</v>
      </c>
      <c r="E74" s="48"/>
    </row>
    <row r="75" spans="1:6" x14ac:dyDescent="0.2">
      <c r="A75" s="52">
        <v>5596</v>
      </c>
      <c r="B75" s="48" t="s">
        <v>308</v>
      </c>
      <c r="C75" s="53">
        <v>0</v>
      </c>
      <c r="D75" s="53">
        <v>0</v>
      </c>
      <c r="E75" s="48"/>
    </row>
    <row r="76" spans="1:6" x14ac:dyDescent="0.2">
      <c r="A76" s="52">
        <v>5597</v>
      </c>
      <c r="B76" s="48" t="s">
        <v>416</v>
      </c>
      <c r="C76" s="53">
        <v>0</v>
      </c>
      <c r="D76" s="53">
        <v>0</v>
      </c>
      <c r="E76" s="48"/>
    </row>
    <row r="77" spans="1:6" x14ac:dyDescent="0.2">
      <c r="A77" s="52">
        <v>5599</v>
      </c>
      <c r="B77" s="48" t="s">
        <v>417</v>
      </c>
      <c r="C77" s="53">
        <v>0</v>
      </c>
      <c r="D77" s="53">
        <v>0</v>
      </c>
      <c r="E77" s="48"/>
    </row>
    <row r="78" spans="1:6" x14ac:dyDescent="0.2">
      <c r="A78" s="52">
        <v>5600</v>
      </c>
      <c r="B78" s="48" t="s">
        <v>51</v>
      </c>
      <c r="C78" s="53">
        <f>C79</f>
        <v>64326704.049999997</v>
      </c>
      <c r="D78" s="53">
        <f>SUM(D79:D80)</f>
        <v>0</v>
      </c>
      <c r="E78" s="147"/>
      <c r="F78" s="147"/>
    </row>
    <row r="79" spans="1:6" x14ac:dyDescent="0.2">
      <c r="A79" s="52">
        <v>5610</v>
      </c>
      <c r="B79" s="48" t="s">
        <v>418</v>
      </c>
      <c r="C79" s="53">
        <f>C80</f>
        <v>64326704.049999997</v>
      </c>
      <c r="D79" s="53">
        <v>0</v>
      </c>
      <c r="E79" s="48"/>
    </row>
    <row r="80" spans="1:6" x14ac:dyDescent="0.2">
      <c r="A80" s="52">
        <v>5611</v>
      </c>
      <c r="B80" s="48" t="s">
        <v>419</v>
      </c>
      <c r="C80" s="53">
        <v>64326704.049999997</v>
      </c>
      <c r="D80" s="53">
        <v>0</v>
      </c>
      <c r="E80" s="48"/>
    </row>
    <row r="83" spans="1:2" x14ac:dyDescent="0.2">
      <c r="A83" s="147" t="s">
        <v>536</v>
      </c>
      <c r="B83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E78:F78"/>
    <mergeCell ref="A83:B8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51181102362204722" right="0.51181102362204722" top="0.35433070866141736" bottom="0.74803149606299213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H41" sqref="H41"/>
    </sheetView>
  </sheetViews>
  <sheetFormatPr baseColWidth="10" defaultColWidth="9.140625" defaultRowHeight="11.25" x14ac:dyDescent="0.2"/>
  <cols>
    <col min="1" max="1" width="5.7109375" style="19" bestFit="1" customWidth="1"/>
    <col min="2" max="2" width="100.5703125" style="19" customWidth="1"/>
    <col min="3" max="3" width="11.42578125" style="19" bestFit="1" customWidth="1"/>
    <col min="4" max="4" width="9.5703125" style="19" bestFit="1" customWidth="1"/>
    <col min="5" max="5" width="10" style="19" bestFit="1" customWidth="1"/>
    <col min="6" max="6" width="11.42578125" style="19" bestFit="1" customWidth="1"/>
    <col min="7" max="7" width="14.85546875" style="19" bestFit="1" customWidth="1"/>
    <col min="8" max="8" width="9.28515625" style="19" bestFit="1" customWidth="1"/>
    <col min="9" max="9" width="12.28515625" style="19" customWidth="1"/>
    <col min="10" max="10" width="13.140625" style="19" customWidth="1"/>
    <col min="11" max="16384" width="9.140625" style="19"/>
  </cols>
  <sheetData>
    <row r="1" spans="1:10" s="29" customFormat="1" ht="18.95" customHeight="1" x14ac:dyDescent="0.2">
      <c r="A1" s="128" t="str">
        <f>'Notas a los Edos Financieros'!A1</f>
        <v>MUNICIPIO DE CELAYA, GUANAJUATO</v>
      </c>
      <c r="B1" s="130"/>
      <c r="C1" s="130"/>
      <c r="D1" s="130"/>
      <c r="E1" s="130"/>
      <c r="F1" s="130"/>
      <c r="G1" s="113" t="s">
        <v>140</v>
      </c>
      <c r="H1" s="114">
        <f>'Notas a los Edos Financieros'!E1</f>
        <v>2019</v>
      </c>
      <c r="I1" s="115"/>
      <c r="J1" s="115"/>
    </row>
    <row r="2" spans="1:10" s="29" customFormat="1" ht="18.95" customHeight="1" x14ac:dyDescent="0.2">
      <c r="A2" s="128" t="str">
        <f>'Notas a los Edos Financieros'!A2</f>
        <v>Notas de Desglose Estado de Situación Financiera</v>
      </c>
      <c r="B2" s="130"/>
      <c r="C2" s="130"/>
      <c r="D2" s="130"/>
      <c r="E2" s="130"/>
      <c r="F2" s="130"/>
      <c r="G2" s="113" t="s">
        <v>142</v>
      </c>
      <c r="H2" s="114" t="str">
        <f>'Notas a los Edos Financieros'!E2</f>
        <v>Trimestral</v>
      </c>
      <c r="I2" s="115"/>
      <c r="J2" s="115"/>
    </row>
    <row r="3" spans="1:10" s="29" customFormat="1" ht="18.95" customHeight="1" x14ac:dyDescent="0.2">
      <c r="A3" s="128" t="str">
        <f>'Notas a los Edos Financieros'!A3</f>
        <v xml:space="preserve"> del 1 de Enero al 31 de Diciembre de 2019</v>
      </c>
      <c r="B3" s="130"/>
      <c r="C3" s="130"/>
      <c r="D3" s="130"/>
      <c r="E3" s="130"/>
      <c r="F3" s="130"/>
      <c r="G3" s="113" t="s">
        <v>144</v>
      </c>
      <c r="H3" s="114">
        <f>'Notas a los Edos Financieros'!E3</f>
        <v>4</v>
      </c>
      <c r="I3" s="115"/>
      <c r="J3" s="115"/>
    </row>
    <row r="4" spans="1:10" s="29" customFormat="1" x14ac:dyDescent="0.2">
      <c r="A4" s="109" t="s">
        <v>145</v>
      </c>
      <c r="B4" s="117"/>
      <c r="C4" s="117"/>
      <c r="D4" s="117"/>
      <c r="E4" s="117"/>
      <c r="F4" s="117"/>
      <c r="G4" s="117"/>
      <c r="H4" s="117"/>
      <c r="I4" s="112"/>
      <c r="J4" s="112"/>
    </row>
    <row r="7" spans="1:10" s="20" customFormat="1" x14ac:dyDescent="0.2">
      <c r="A7" s="43" t="s">
        <v>102</v>
      </c>
      <c r="B7" s="43" t="s">
        <v>447</v>
      </c>
      <c r="C7" s="43" t="s">
        <v>130</v>
      </c>
      <c r="D7" s="43" t="s">
        <v>448</v>
      </c>
      <c r="E7" s="43" t="s">
        <v>449</v>
      </c>
      <c r="F7" s="43" t="s">
        <v>129</v>
      </c>
      <c r="G7" s="43" t="s">
        <v>95</v>
      </c>
      <c r="H7" s="43" t="s">
        <v>132</v>
      </c>
      <c r="I7" s="43" t="s">
        <v>133</v>
      </c>
      <c r="J7" s="43" t="s">
        <v>134</v>
      </c>
    </row>
    <row r="8" spans="1:10" s="23" customFormat="1" x14ac:dyDescent="0.2">
      <c r="A8" s="45">
        <v>7000</v>
      </c>
      <c r="B8" s="46" t="s">
        <v>96</v>
      </c>
      <c r="C8" s="46"/>
      <c r="D8" s="46"/>
      <c r="E8" s="46"/>
      <c r="F8" s="46"/>
      <c r="G8" s="46"/>
      <c r="H8" s="46"/>
      <c r="I8" s="46"/>
      <c r="J8" s="46"/>
    </row>
    <row r="9" spans="1:10" ht="15" x14ac:dyDescent="0.25">
      <c r="A9" s="42">
        <v>7110</v>
      </c>
      <c r="B9" s="42" t="s">
        <v>95</v>
      </c>
      <c r="C9" s="44">
        <v>0</v>
      </c>
      <c r="D9" s="44">
        <v>0</v>
      </c>
      <c r="E9" s="44">
        <v>0</v>
      </c>
      <c r="F9" s="44">
        <v>0</v>
      </c>
      <c r="G9" s="41"/>
      <c r="H9" s="41"/>
      <c r="I9" s="41"/>
      <c r="J9" s="41"/>
    </row>
    <row r="10" spans="1:10" ht="15" x14ac:dyDescent="0.25">
      <c r="A10" s="42">
        <v>7120</v>
      </c>
      <c r="B10" s="42" t="s">
        <v>94</v>
      </c>
      <c r="C10" s="44">
        <v>0</v>
      </c>
      <c r="D10" s="44">
        <v>0</v>
      </c>
      <c r="E10" s="44">
        <v>0</v>
      </c>
      <c r="F10" s="44">
        <v>0</v>
      </c>
      <c r="G10" s="41"/>
      <c r="H10" s="41"/>
      <c r="I10" s="41"/>
      <c r="J10" s="41"/>
    </row>
    <row r="11" spans="1:10" ht="15" x14ac:dyDescent="0.25">
      <c r="A11" s="42">
        <v>7130</v>
      </c>
      <c r="B11" s="42" t="s">
        <v>93</v>
      </c>
      <c r="C11" s="44">
        <v>0</v>
      </c>
      <c r="D11" s="44">
        <v>0</v>
      </c>
      <c r="E11" s="44">
        <v>0</v>
      </c>
      <c r="F11" s="44">
        <v>0</v>
      </c>
      <c r="G11" s="41"/>
      <c r="H11" s="41"/>
      <c r="I11" s="41"/>
      <c r="J11" s="41"/>
    </row>
    <row r="12" spans="1:10" ht="15" x14ac:dyDescent="0.25">
      <c r="A12" s="42">
        <v>7140</v>
      </c>
      <c r="B12" s="42" t="s">
        <v>92</v>
      </c>
      <c r="C12" s="44">
        <v>0</v>
      </c>
      <c r="D12" s="44">
        <v>0</v>
      </c>
      <c r="E12" s="44">
        <v>0</v>
      </c>
      <c r="F12" s="44">
        <v>0</v>
      </c>
      <c r="G12" s="41"/>
      <c r="H12" s="41"/>
      <c r="I12" s="41"/>
      <c r="J12" s="41"/>
    </row>
    <row r="13" spans="1:10" ht="15" x14ac:dyDescent="0.25">
      <c r="A13" s="42">
        <v>7150</v>
      </c>
      <c r="B13" s="42" t="s">
        <v>91</v>
      </c>
      <c r="C13" s="44">
        <v>0</v>
      </c>
      <c r="D13" s="44">
        <v>0</v>
      </c>
      <c r="E13" s="44">
        <v>0</v>
      </c>
      <c r="F13" s="44">
        <v>0</v>
      </c>
      <c r="G13" s="41"/>
      <c r="H13" s="41"/>
      <c r="I13" s="41"/>
      <c r="J13" s="41"/>
    </row>
    <row r="14" spans="1:10" ht="15" x14ac:dyDescent="0.25">
      <c r="A14" s="42">
        <v>7160</v>
      </c>
      <c r="B14" s="42" t="s">
        <v>90</v>
      </c>
      <c r="C14" s="44">
        <v>0</v>
      </c>
      <c r="D14" s="44">
        <v>0</v>
      </c>
      <c r="E14" s="44">
        <v>0</v>
      </c>
      <c r="F14" s="44">
        <v>0</v>
      </c>
      <c r="G14" s="41"/>
      <c r="H14" s="41"/>
      <c r="I14" s="41"/>
      <c r="J14" s="41"/>
    </row>
    <row r="15" spans="1:10" ht="15" x14ac:dyDescent="0.25">
      <c r="A15" s="42">
        <v>7210</v>
      </c>
      <c r="B15" s="42" t="s">
        <v>89</v>
      </c>
      <c r="C15" s="44">
        <v>0</v>
      </c>
      <c r="D15" s="44">
        <v>0</v>
      </c>
      <c r="E15" s="44">
        <v>0</v>
      </c>
      <c r="F15" s="44">
        <v>0</v>
      </c>
      <c r="G15" s="41"/>
      <c r="H15" s="41"/>
      <c r="I15" s="41"/>
      <c r="J15" s="41"/>
    </row>
    <row r="16" spans="1:10" ht="15" x14ac:dyDescent="0.25">
      <c r="A16" s="42">
        <v>7220</v>
      </c>
      <c r="B16" s="42" t="s">
        <v>88</v>
      </c>
      <c r="C16" s="44">
        <v>0</v>
      </c>
      <c r="D16" s="44">
        <v>0</v>
      </c>
      <c r="E16" s="44">
        <v>0</v>
      </c>
      <c r="F16" s="44">
        <v>0</v>
      </c>
      <c r="G16" s="41"/>
      <c r="H16" s="41"/>
      <c r="I16" s="41"/>
      <c r="J16" s="41"/>
    </row>
    <row r="17" spans="1:10" x14ac:dyDescent="0.2">
      <c r="A17" s="42">
        <v>7230</v>
      </c>
      <c r="B17" s="42" t="s">
        <v>87</v>
      </c>
      <c r="C17" s="44">
        <v>0</v>
      </c>
      <c r="D17" s="44">
        <v>0</v>
      </c>
      <c r="E17" s="44">
        <v>0</v>
      </c>
      <c r="F17" s="44">
        <v>0</v>
      </c>
      <c r="G17" s="38"/>
      <c r="H17" s="38"/>
      <c r="I17" s="38"/>
      <c r="J17" s="38"/>
    </row>
    <row r="18" spans="1:10" x14ac:dyDescent="0.2">
      <c r="A18" s="42">
        <v>7240</v>
      </c>
      <c r="B18" s="42" t="s">
        <v>86</v>
      </c>
      <c r="C18" s="44">
        <v>0</v>
      </c>
      <c r="D18" s="44">
        <v>0</v>
      </c>
      <c r="E18" s="44">
        <v>0</v>
      </c>
      <c r="F18" s="44">
        <v>0</v>
      </c>
      <c r="G18" s="38"/>
      <c r="H18" s="38"/>
      <c r="I18" s="38"/>
      <c r="J18" s="38"/>
    </row>
    <row r="19" spans="1:10" x14ac:dyDescent="0.2">
      <c r="A19" s="42">
        <v>7250</v>
      </c>
      <c r="B19" s="42" t="s">
        <v>85</v>
      </c>
      <c r="C19" s="44">
        <v>0</v>
      </c>
      <c r="D19" s="44">
        <v>0</v>
      </c>
      <c r="E19" s="44">
        <v>0</v>
      </c>
      <c r="F19" s="44">
        <v>0</v>
      </c>
      <c r="G19" s="38"/>
      <c r="H19" s="38"/>
      <c r="I19" s="38"/>
      <c r="J19" s="38"/>
    </row>
    <row r="20" spans="1:10" x14ac:dyDescent="0.2">
      <c r="A20" s="42">
        <v>7260</v>
      </c>
      <c r="B20" s="42" t="s">
        <v>84</v>
      </c>
      <c r="C20" s="44">
        <v>0</v>
      </c>
      <c r="D20" s="44">
        <v>0</v>
      </c>
      <c r="E20" s="44">
        <v>0</v>
      </c>
      <c r="F20" s="44">
        <v>0</v>
      </c>
      <c r="G20" s="38"/>
      <c r="H20" s="38"/>
      <c r="I20" s="38"/>
      <c r="J20" s="38"/>
    </row>
    <row r="21" spans="1:10" x14ac:dyDescent="0.2">
      <c r="A21" s="42">
        <v>7310</v>
      </c>
      <c r="B21" s="42" t="s">
        <v>83</v>
      </c>
      <c r="C21" s="44">
        <v>0</v>
      </c>
      <c r="D21" s="44">
        <v>0</v>
      </c>
      <c r="E21" s="44">
        <v>0</v>
      </c>
      <c r="F21" s="44">
        <v>0</v>
      </c>
      <c r="G21" s="38"/>
      <c r="H21" s="38"/>
      <c r="I21" s="38"/>
      <c r="J21" s="38"/>
    </row>
    <row r="22" spans="1:10" x14ac:dyDescent="0.2">
      <c r="A22" s="42">
        <v>7320</v>
      </c>
      <c r="B22" s="42" t="s">
        <v>82</v>
      </c>
      <c r="C22" s="44">
        <v>0</v>
      </c>
      <c r="D22" s="44">
        <v>0</v>
      </c>
      <c r="E22" s="44">
        <v>0</v>
      </c>
      <c r="F22" s="44">
        <v>0</v>
      </c>
      <c r="G22" s="38"/>
      <c r="H22" s="38"/>
      <c r="I22" s="38"/>
      <c r="J22" s="38"/>
    </row>
    <row r="23" spans="1:10" x14ac:dyDescent="0.2">
      <c r="A23" s="42">
        <v>7330</v>
      </c>
      <c r="B23" s="42" t="s">
        <v>81</v>
      </c>
      <c r="C23" s="47">
        <v>73272342.099999994</v>
      </c>
      <c r="D23" s="44">
        <v>0</v>
      </c>
      <c r="E23" s="44">
        <v>0</v>
      </c>
      <c r="F23" s="47">
        <v>73272342.099999994</v>
      </c>
      <c r="G23" s="38"/>
      <c r="H23" s="38"/>
      <c r="I23" s="38"/>
      <c r="J23" s="38"/>
    </row>
    <row r="24" spans="1:10" x14ac:dyDescent="0.2">
      <c r="A24" s="42">
        <v>7340</v>
      </c>
      <c r="B24" s="42" t="s">
        <v>80</v>
      </c>
      <c r="C24" s="47">
        <v>-73272342.099999994</v>
      </c>
      <c r="D24" s="44">
        <v>0</v>
      </c>
      <c r="E24" s="44">
        <v>0</v>
      </c>
      <c r="F24" s="47">
        <v>-73272342.099999994</v>
      </c>
      <c r="G24" s="38"/>
      <c r="H24" s="38"/>
      <c r="I24" s="38"/>
      <c r="J24" s="38"/>
    </row>
    <row r="25" spans="1:10" x14ac:dyDescent="0.2">
      <c r="A25" s="42">
        <v>7350</v>
      </c>
      <c r="B25" s="42" t="s">
        <v>79</v>
      </c>
      <c r="C25" s="44">
        <v>0</v>
      </c>
      <c r="D25" s="44">
        <v>0</v>
      </c>
      <c r="E25" s="44">
        <v>0</v>
      </c>
      <c r="F25" s="44">
        <v>0</v>
      </c>
      <c r="G25" s="38"/>
      <c r="H25" s="38"/>
      <c r="I25" s="38"/>
      <c r="J25" s="38"/>
    </row>
    <row r="26" spans="1:10" x14ac:dyDescent="0.2">
      <c r="A26" s="42">
        <v>7360</v>
      </c>
      <c r="B26" s="42" t="s">
        <v>78</v>
      </c>
      <c r="C26" s="44">
        <v>0</v>
      </c>
      <c r="D26" s="44">
        <v>0</v>
      </c>
      <c r="E26" s="44">
        <v>0</v>
      </c>
      <c r="F26" s="44">
        <v>0</v>
      </c>
      <c r="G26" s="38"/>
      <c r="H26" s="38"/>
      <c r="I26" s="38"/>
      <c r="J26" s="38"/>
    </row>
    <row r="27" spans="1:10" x14ac:dyDescent="0.2">
      <c r="A27" s="42">
        <v>7410</v>
      </c>
      <c r="B27" s="42" t="s">
        <v>77</v>
      </c>
      <c r="C27" s="44">
        <v>0</v>
      </c>
      <c r="D27" s="44">
        <v>0</v>
      </c>
      <c r="E27" s="44">
        <v>0</v>
      </c>
      <c r="F27" s="44">
        <v>0</v>
      </c>
      <c r="G27" s="38"/>
      <c r="H27" s="38"/>
      <c r="I27" s="38"/>
      <c r="J27" s="38"/>
    </row>
    <row r="28" spans="1:10" x14ac:dyDescent="0.2">
      <c r="A28" s="42">
        <v>7420</v>
      </c>
      <c r="B28" s="42" t="s">
        <v>76</v>
      </c>
      <c r="C28" s="44">
        <v>0</v>
      </c>
      <c r="D28" s="44">
        <v>0</v>
      </c>
      <c r="E28" s="44">
        <v>0</v>
      </c>
      <c r="F28" s="44">
        <v>0</v>
      </c>
      <c r="G28" s="38"/>
      <c r="H28" s="38"/>
      <c r="I28" s="38"/>
      <c r="J28" s="38"/>
    </row>
    <row r="29" spans="1:10" x14ac:dyDescent="0.2">
      <c r="A29" s="42">
        <v>7510</v>
      </c>
      <c r="B29" s="42" t="s">
        <v>75</v>
      </c>
      <c r="C29" s="44">
        <v>0</v>
      </c>
      <c r="D29" s="44">
        <v>0</v>
      </c>
      <c r="E29" s="44">
        <v>0</v>
      </c>
      <c r="F29" s="44">
        <v>0</v>
      </c>
      <c r="G29" s="38"/>
      <c r="H29" s="38"/>
      <c r="I29" s="38"/>
      <c r="J29" s="38"/>
    </row>
    <row r="30" spans="1:10" x14ac:dyDescent="0.2">
      <c r="A30" s="42">
        <v>7520</v>
      </c>
      <c r="B30" s="42" t="s">
        <v>74</v>
      </c>
      <c r="C30" s="44">
        <v>0</v>
      </c>
      <c r="D30" s="44">
        <v>0</v>
      </c>
      <c r="E30" s="44">
        <v>0</v>
      </c>
      <c r="F30" s="44">
        <v>0</v>
      </c>
      <c r="G30" s="38"/>
      <c r="H30" s="38"/>
      <c r="I30" s="38"/>
      <c r="J30" s="38"/>
    </row>
    <row r="31" spans="1:10" x14ac:dyDescent="0.2">
      <c r="A31" s="42">
        <v>7610</v>
      </c>
      <c r="B31" s="42" t="s">
        <v>73</v>
      </c>
      <c r="C31" s="44">
        <v>0</v>
      </c>
      <c r="D31" s="44">
        <v>0</v>
      </c>
      <c r="E31" s="44">
        <v>0</v>
      </c>
      <c r="F31" s="44">
        <v>0</v>
      </c>
      <c r="G31" s="38"/>
      <c r="H31" s="38"/>
      <c r="I31" s="38"/>
      <c r="J31" s="38"/>
    </row>
    <row r="32" spans="1:10" x14ac:dyDescent="0.2">
      <c r="A32" s="42">
        <v>7620</v>
      </c>
      <c r="B32" s="42" t="s">
        <v>72</v>
      </c>
      <c r="C32" s="44">
        <v>0</v>
      </c>
      <c r="D32" s="44">
        <v>0</v>
      </c>
      <c r="E32" s="44">
        <v>0</v>
      </c>
      <c r="F32" s="44">
        <v>0</v>
      </c>
      <c r="G32" s="38"/>
      <c r="H32" s="38"/>
      <c r="I32" s="38"/>
      <c r="J32" s="38"/>
    </row>
    <row r="33" spans="1:10" x14ac:dyDescent="0.2">
      <c r="A33" s="42">
        <v>7630</v>
      </c>
      <c r="B33" s="42" t="s">
        <v>71</v>
      </c>
      <c r="C33" s="44">
        <v>0</v>
      </c>
      <c r="D33" s="44">
        <v>0</v>
      </c>
      <c r="E33" s="44">
        <v>0</v>
      </c>
      <c r="F33" s="44">
        <v>0</v>
      </c>
      <c r="G33" s="38"/>
      <c r="H33" s="38"/>
      <c r="I33" s="38"/>
      <c r="J33" s="38"/>
    </row>
    <row r="34" spans="1:10" x14ac:dyDescent="0.2">
      <c r="A34" s="42">
        <v>7640</v>
      </c>
      <c r="B34" s="42" t="s">
        <v>70</v>
      </c>
      <c r="C34" s="44">
        <v>0</v>
      </c>
      <c r="D34" s="44">
        <v>0</v>
      </c>
      <c r="E34" s="44">
        <v>0</v>
      </c>
      <c r="F34" s="44">
        <v>0</v>
      </c>
      <c r="G34" s="38"/>
      <c r="H34" s="38"/>
      <c r="I34" s="38"/>
      <c r="J34" s="38"/>
    </row>
    <row r="35" spans="1:10" s="23" customFormat="1" x14ac:dyDescent="0.2">
      <c r="A35" s="45">
        <v>8000</v>
      </c>
      <c r="B35" s="46" t="s">
        <v>69</v>
      </c>
      <c r="C35" s="46"/>
      <c r="D35" s="46"/>
      <c r="E35" s="46"/>
      <c r="F35" s="46"/>
      <c r="G35" s="39"/>
      <c r="H35" s="39"/>
      <c r="I35" s="39"/>
      <c r="J35" s="39"/>
    </row>
    <row r="36" spans="1:10" x14ac:dyDescent="0.2">
      <c r="A36" s="42">
        <v>8110</v>
      </c>
      <c r="B36" s="42" t="s">
        <v>68</v>
      </c>
      <c r="C36" s="44">
        <v>0</v>
      </c>
      <c r="D36" s="44">
        <v>0</v>
      </c>
      <c r="E36" s="44">
        <v>0</v>
      </c>
      <c r="F36" s="44">
        <v>0</v>
      </c>
      <c r="G36" s="38"/>
      <c r="H36" s="38"/>
      <c r="I36" s="38"/>
      <c r="J36" s="38"/>
    </row>
    <row r="37" spans="1:10" x14ac:dyDescent="0.2">
      <c r="A37" s="42">
        <v>8120</v>
      </c>
      <c r="B37" s="42" t="s">
        <v>67</v>
      </c>
      <c r="C37" s="44">
        <v>0</v>
      </c>
      <c r="D37" s="44">
        <v>0</v>
      </c>
      <c r="E37" s="44">
        <v>0</v>
      </c>
      <c r="F37" s="44">
        <v>0</v>
      </c>
      <c r="G37" s="38"/>
      <c r="H37" s="38"/>
      <c r="I37" s="38"/>
      <c r="J37" s="38"/>
    </row>
    <row r="38" spans="1:10" x14ac:dyDescent="0.2">
      <c r="A38" s="42">
        <v>8130</v>
      </c>
      <c r="B38" s="42" t="s">
        <v>66</v>
      </c>
      <c r="C38" s="44">
        <v>0</v>
      </c>
      <c r="D38" s="44">
        <v>0</v>
      </c>
      <c r="E38" s="44">
        <v>0</v>
      </c>
      <c r="F38" s="44">
        <v>0</v>
      </c>
      <c r="G38" s="38"/>
      <c r="H38" s="38"/>
      <c r="I38" s="38"/>
      <c r="J38" s="38"/>
    </row>
    <row r="39" spans="1:10" x14ac:dyDescent="0.2">
      <c r="A39" s="42">
        <v>8140</v>
      </c>
      <c r="B39" s="42" t="s">
        <v>65</v>
      </c>
      <c r="C39" s="44">
        <v>0</v>
      </c>
      <c r="D39" s="44">
        <v>0</v>
      </c>
      <c r="E39" s="44">
        <v>0</v>
      </c>
      <c r="F39" s="44">
        <v>0</v>
      </c>
      <c r="G39" s="38"/>
      <c r="H39" s="38"/>
      <c r="I39" s="38"/>
      <c r="J39" s="38"/>
    </row>
    <row r="40" spans="1:10" x14ac:dyDescent="0.2">
      <c r="A40" s="42">
        <v>8150</v>
      </c>
      <c r="B40" s="42" t="s">
        <v>64</v>
      </c>
      <c r="C40" s="44">
        <v>0</v>
      </c>
      <c r="D40" s="44">
        <v>0</v>
      </c>
      <c r="E40" s="44">
        <v>0</v>
      </c>
      <c r="F40" s="44">
        <v>0</v>
      </c>
      <c r="G40" s="38"/>
      <c r="H40" s="38"/>
      <c r="I40" s="38"/>
      <c r="J40" s="38"/>
    </row>
    <row r="41" spans="1:10" x14ac:dyDescent="0.2">
      <c r="A41" s="42">
        <v>8210</v>
      </c>
      <c r="B41" s="42" t="s">
        <v>63</v>
      </c>
      <c r="C41" s="44">
        <v>0</v>
      </c>
      <c r="D41" s="44">
        <v>0</v>
      </c>
      <c r="E41" s="44">
        <v>0</v>
      </c>
      <c r="F41" s="44">
        <v>0</v>
      </c>
      <c r="G41" s="38"/>
      <c r="H41" s="38"/>
      <c r="I41" s="38"/>
      <c r="J41" s="38"/>
    </row>
    <row r="42" spans="1:10" x14ac:dyDescent="0.2">
      <c r="A42" s="42">
        <v>8220</v>
      </c>
      <c r="B42" s="42" t="s">
        <v>62</v>
      </c>
      <c r="C42" s="44">
        <v>0</v>
      </c>
      <c r="D42" s="44">
        <v>0</v>
      </c>
      <c r="E42" s="44">
        <v>0</v>
      </c>
      <c r="F42" s="44">
        <v>0</v>
      </c>
      <c r="G42" s="38"/>
      <c r="H42" s="38"/>
      <c r="I42" s="38"/>
      <c r="J42" s="38"/>
    </row>
    <row r="43" spans="1:10" x14ac:dyDescent="0.2">
      <c r="A43" s="42">
        <v>8230</v>
      </c>
      <c r="B43" s="42" t="s">
        <v>61</v>
      </c>
      <c r="C43" s="44">
        <v>0</v>
      </c>
      <c r="D43" s="44">
        <v>0</v>
      </c>
      <c r="E43" s="44">
        <v>0</v>
      </c>
      <c r="F43" s="44">
        <v>0</v>
      </c>
      <c r="G43" s="38"/>
      <c r="H43" s="38"/>
      <c r="I43" s="38"/>
      <c r="J43" s="38"/>
    </row>
    <row r="44" spans="1:10" x14ac:dyDescent="0.2">
      <c r="A44" s="42">
        <v>8240</v>
      </c>
      <c r="B44" s="42" t="s">
        <v>60</v>
      </c>
      <c r="C44" s="44">
        <v>0</v>
      </c>
      <c r="D44" s="44">
        <v>0</v>
      </c>
      <c r="E44" s="44">
        <v>0</v>
      </c>
      <c r="F44" s="44">
        <v>0</v>
      </c>
      <c r="G44" s="38"/>
      <c r="H44" s="38"/>
      <c r="I44" s="38"/>
      <c r="J44" s="38"/>
    </row>
    <row r="45" spans="1:10" x14ac:dyDescent="0.2">
      <c r="A45" s="42">
        <v>8250</v>
      </c>
      <c r="B45" s="42" t="s">
        <v>59</v>
      </c>
      <c r="C45" s="44">
        <v>0</v>
      </c>
      <c r="D45" s="44">
        <v>0</v>
      </c>
      <c r="E45" s="44">
        <v>0</v>
      </c>
      <c r="F45" s="44">
        <v>0</v>
      </c>
      <c r="G45" s="38"/>
      <c r="H45" s="38"/>
      <c r="I45" s="38"/>
      <c r="J45" s="38"/>
    </row>
    <row r="46" spans="1:10" x14ac:dyDescent="0.2">
      <c r="A46" s="42">
        <v>8260</v>
      </c>
      <c r="B46" s="42" t="s">
        <v>58</v>
      </c>
      <c r="C46" s="44">
        <v>0</v>
      </c>
      <c r="D46" s="44">
        <v>0</v>
      </c>
      <c r="E46" s="44">
        <v>0</v>
      </c>
      <c r="F46" s="44">
        <v>0</v>
      </c>
      <c r="G46" s="38"/>
      <c r="H46" s="38"/>
      <c r="I46" s="38"/>
      <c r="J46" s="38"/>
    </row>
    <row r="47" spans="1:10" x14ac:dyDescent="0.2">
      <c r="A47" s="42">
        <v>8270</v>
      </c>
      <c r="B47" s="42" t="s">
        <v>57</v>
      </c>
      <c r="C47" s="44">
        <v>0</v>
      </c>
      <c r="D47" s="44">
        <v>0</v>
      </c>
      <c r="E47" s="44">
        <v>0</v>
      </c>
      <c r="F47" s="44">
        <v>0</v>
      </c>
      <c r="G47" s="38"/>
      <c r="H47" s="38"/>
      <c r="I47" s="38"/>
      <c r="J47" s="38"/>
    </row>
    <row r="50" spans="1:8" x14ac:dyDescent="0.2">
      <c r="A50" s="147" t="s">
        <v>536</v>
      </c>
      <c r="B50" s="147"/>
    </row>
    <row r="55" spans="1:8" s="13" customFormat="1" ht="12" customHeight="1" x14ac:dyDescent="0.2">
      <c r="A55" s="131"/>
      <c r="B55" s="131"/>
      <c r="C55" s="131"/>
      <c r="D55" s="131"/>
      <c r="E55" s="131"/>
      <c r="F55" s="131"/>
      <c r="G55" s="131"/>
      <c r="H55" s="131"/>
    </row>
    <row r="56" spans="1:8" s="13" customFormat="1" ht="12" customHeight="1" x14ac:dyDescent="0.2">
      <c r="A56" s="131"/>
      <c r="B56" s="131"/>
      <c r="C56" s="131"/>
      <c r="D56" s="131"/>
      <c r="E56" s="131"/>
      <c r="F56" s="131"/>
      <c r="G56" s="131"/>
      <c r="H56" s="131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A55:H55"/>
    <mergeCell ref="A56:H56"/>
    <mergeCell ref="A50:B50"/>
  </mergeCells>
  <pageMargins left="0.31496062992125984" right="0.31496062992125984" top="0.74803149606299213" bottom="0.35433070866141736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F25"/>
  <sheetViews>
    <sheetView showGridLines="0" workbookViewId="0">
      <selection activeCell="E6" sqref="E6"/>
    </sheetView>
  </sheetViews>
  <sheetFormatPr baseColWidth="10" defaultColWidth="11.42578125" defaultRowHeight="11.25" x14ac:dyDescent="0.2"/>
  <cols>
    <col min="1" max="1" width="18" style="37" customWidth="1"/>
    <col min="2" max="2" width="64.85546875" style="37" customWidth="1"/>
    <col min="3" max="3" width="19.42578125" style="37" customWidth="1"/>
    <col min="4" max="4" width="9.140625" style="37" customWidth="1"/>
    <col min="5" max="5" width="14.140625" style="37" bestFit="1" customWidth="1"/>
    <col min="6" max="6" width="12" style="37" bestFit="1" customWidth="1"/>
    <col min="7" max="16384" width="11.42578125" style="37"/>
  </cols>
  <sheetData>
    <row r="1" spans="1:3" s="58" customFormat="1" ht="18" customHeight="1" x14ac:dyDescent="0.25">
      <c r="A1" s="132" t="s">
        <v>534</v>
      </c>
      <c r="B1" s="133"/>
      <c r="C1" s="134"/>
    </row>
    <row r="2" spans="1:3" s="58" customFormat="1" ht="18" customHeight="1" x14ac:dyDescent="0.25">
      <c r="A2" s="135" t="s">
        <v>450</v>
      </c>
      <c r="B2" s="136"/>
      <c r="C2" s="137"/>
    </row>
    <row r="3" spans="1:3" s="58" customFormat="1" ht="18" customHeight="1" x14ac:dyDescent="0.25">
      <c r="A3" s="135" t="s">
        <v>535</v>
      </c>
      <c r="B3" s="136"/>
      <c r="C3" s="137"/>
    </row>
    <row r="4" spans="1:3" s="59" customFormat="1" ht="18" customHeight="1" x14ac:dyDescent="0.2">
      <c r="A4" s="138" t="s">
        <v>446</v>
      </c>
      <c r="B4" s="139"/>
      <c r="C4" s="140"/>
    </row>
    <row r="5" spans="1:3" s="62" customFormat="1" x14ac:dyDescent="0.2">
      <c r="A5" s="60" t="s">
        <v>480</v>
      </c>
      <c r="B5" s="60"/>
      <c r="C5" s="61">
        <v>1910627831.0699999</v>
      </c>
    </row>
    <row r="6" spans="1:3" x14ac:dyDescent="0.2">
      <c r="B6" s="63"/>
      <c r="C6" s="64"/>
    </row>
    <row r="7" spans="1:3" x14ac:dyDescent="0.2">
      <c r="A7" s="65" t="s">
        <v>481</v>
      </c>
      <c r="B7" s="65"/>
      <c r="C7" s="66">
        <f>SUM(C8:C13)</f>
        <v>3228837.84</v>
      </c>
    </row>
    <row r="8" spans="1:3" x14ac:dyDescent="0.2">
      <c r="A8" s="67" t="s">
        <v>482</v>
      </c>
      <c r="B8" s="68" t="s">
        <v>295</v>
      </c>
      <c r="C8" s="69">
        <v>0</v>
      </c>
    </row>
    <row r="9" spans="1:3" x14ac:dyDescent="0.2">
      <c r="A9" s="70" t="s">
        <v>483</v>
      </c>
      <c r="B9" s="71" t="s">
        <v>484</v>
      </c>
      <c r="C9" s="69">
        <v>0</v>
      </c>
    </row>
    <row r="10" spans="1:3" x14ac:dyDescent="0.2">
      <c r="A10" s="70" t="s">
        <v>485</v>
      </c>
      <c r="B10" s="71" t="s">
        <v>303</v>
      </c>
      <c r="C10" s="69">
        <v>0</v>
      </c>
    </row>
    <row r="11" spans="1:3" x14ac:dyDescent="0.2">
      <c r="A11" s="70" t="s">
        <v>486</v>
      </c>
      <c r="B11" s="71" t="s">
        <v>304</v>
      </c>
      <c r="C11" s="69">
        <v>0</v>
      </c>
    </row>
    <row r="12" spans="1:3" x14ac:dyDescent="0.2">
      <c r="A12" s="70" t="s">
        <v>487</v>
      </c>
      <c r="B12" s="71" t="s">
        <v>305</v>
      </c>
      <c r="C12" s="69">
        <v>0</v>
      </c>
    </row>
    <row r="13" spans="1:3" x14ac:dyDescent="0.2">
      <c r="A13" s="72" t="s">
        <v>488</v>
      </c>
      <c r="B13" s="73" t="s">
        <v>489</v>
      </c>
      <c r="C13" s="69">
        <v>3228837.84</v>
      </c>
    </row>
    <row r="14" spans="1:3" x14ac:dyDescent="0.2">
      <c r="A14" s="74"/>
      <c r="B14" s="75"/>
      <c r="C14" s="76"/>
    </row>
    <row r="15" spans="1:3" x14ac:dyDescent="0.2">
      <c r="A15" s="65" t="s">
        <v>55</v>
      </c>
      <c r="B15" s="63"/>
      <c r="C15" s="66">
        <f>SUM(C16:C18)</f>
        <v>123303508.06999999</v>
      </c>
    </row>
    <row r="16" spans="1:3" x14ac:dyDescent="0.2">
      <c r="A16" s="67">
        <v>3.1</v>
      </c>
      <c r="B16" s="71" t="s">
        <v>490</v>
      </c>
      <c r="C16" s="69">
        <v>0</v>
      </c>
    </row>
    <row r="17" spans="1:6" x14ac:dyDescent="0.2">
      <c r="A17" s="77">
        <v>3.2</v>
      </c>
      <c r="B17" s="71" t="s">
        <v>491</v>
      </c>
      <c r="C17" s="69">
        <v>0</v>
      </c>
    </row>
    <row r="18" spans="1:6" x14ac:dyDescent="0.2">
      <c r="A18" s="77">
        <v>3.3</v>
      </c>
      <c r="B18" s="73" t="s">
        <v>492</v>
      </c>
      <c r="C18" s="78">
        <v>123303508.06999999</v>
      </c>
    </row>
    <row r="19" spans="1:6" x14ac:dyDescent="0.2">
      <c r="B19" s="79"/>
      <c r="C19" s="80"/>
    </row>
    <row r="20" spans="1:6" x14ac:dyDescent="0.2">
      <c r="A20" s="81" t="s">
        <v>54</v>
      </c>
      <c r="B20" s="81"/>
      <c r="C20" s="61">
        <f>C5+C7-C15</f>
        <v>1790553160.8399999</v>
      </c>
      <c r="E20" s="82"/>
      <c r="F20" s="83"/>
    </row>
    <row r="25" spans="1:6" x14ac:dyDescent="0.2">
      <c r="A25" s="84" t="s">
        <v>536</v>
      </c>
    </row>
  </sheetData>
  <mergeCells count="4">
    <mergeCell ref="A1:C1"/>
    <mergeCell ref="A2:C2"/>
    <mergeCell ref="A3:C3"/>
    <mergeCell ref="A4:C4"/>
  </mergeCells>
  <printOptions horizontalCentered="1"/>
  <pageMargins left="0.78740157480314965" right="0.39370078740157483" top="0.78740157480314965" bottom="0.39370078740157483" header="0.31496062992125984" footer="0.31496062992125984"/>
  <pageSetup scale="8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F42"/>
  <sheetViews>
    <sheetView showGridLines="0" tabSelected="1" workbookViewId="0">
      <selection activeCell="E7" sqref="E7"/>
    </sheetView>
  </sheetViews>
  <sheetFormatPr baseColWidth="10" defaultColWidth="11.42578125" defaultRowHeight="11.25" x14ac:dyDescent="0.2"/>
  <cols>
    <col min="1" max="1" width="15.7109375" style="37" customWidth="1"/>
    <col min="2" max="2" width="62.140625" style="37" customWidth="1"/>
    <col min="3" max="3" width="17.7109375" style="37" customWidth="1"/>
    <col min="4" max="4" width="11.42578125" style="37"/>
    <col min="5" max="5" width="14.140625" style="37" bestFit="1" customWidth="1"/>
    <col min="6" max="6" width="12" style="37" bestFit="1" customWidth="1"/>
    <col min="7" max="16384" width="11.42578125" style="37"/>
  </cols>
  <sheetData>
    <row r="1" spans="1:3" s="85" customFormat="1" ht="18.95" customHeight="1" x14ac:dyDescent="0.25">
      <c r="A1" s="141" t="s">
        <v>534</v>
      </c>
      <c r="B1" s="142"/>
      <c r="C1" s="143"/>
    </row>
    <row r="2" spans="1:3" s="85" customFormat="1" ht="18.95" customHeight="1" x14ac:dyDescent="0.25">
      <c r="A2" s="144" t="s">
        <v>451</v>
      </c>
      <c r="B2" s="145"/>
      <c r="C2" s="146"/>
    </row>
    <row r="3" spans="1:3" s="85" customFormat="1" ht="18.95" customHeight="1" x14ac:dyDescent="0.25">
      <c r="A3" s="144" t="s">
        <v>535</v>
      </c>
      <c r="B3" s="145"/>
      <c r="C3" s="146"/>
    </row>
    <row r="4" spans="1:3" s="74" customFormat="1" x14ac:dyDescent="0.2">
      <c r="A4" s="138" t="s">
        <v>446</v>
      </c>
      <c r="B4" s="139"/>
      <c r="C4" s="140"/>
    </row>
    <row r="5" spans="1:3" x14ac:dyDescent="0.2">
      <c r="A5" s="104" t="s">
        <v>493</v>
      </c>
      <c r="B5" s="105"/>
      <c r="C5" s="106">
        <v>1706621820.4100001</v>
      </c>
    </row>
    <row r="6" spans="1:3" x14ac:dyDescent="0.2">
      <c r="A6" s="40"/>
      <c r="B6" s="63"/>
      <c r="C6" s="86"/>
    </row>
    <row r="7" spans="1:3" x14ac:dyDescent="0.2">
      <c r="A7" s="65" t="s">
        <v>494</v>
      </c>
      <c r="B7" s="87"/>
      <c r="C7" s="66">
        <f>SUM(C8:C28)</f>
        <v>401599153.96000004</v>
      </c>
    </row>
    <row r="8" spans="1:3" x14ac:dyDescent="0.2">
      <c r="A8" s="88">
        <v>2.1</v>
      </c>
      <c r="B8" s="89" t="s">
        <v>323</v>
      </c>
      <c r="C8" s="90">
        <v>0</v>
      </c>
    </row>
    <row r="9" spans="1:3" x14ac:dyDescent="0.2">
      <c r="A9" s="88">
        <v>2.2000000000000002</v>
      </c>
      <c r="B9" s="89" t="s">
        <v>320</v>
      </c>
      <c r="C9" s="90">
        <v>0</v>
      </c>
    </row>
    <row r="10" spans="1:3" x14ac:dyDescent="0.2">
      <c r="A10" s="91">
        <v>2.2999999999999998</v>
      </c>
      <c r="B10" s="92" t="s">
        <v>189</v>
      </c>
      <c r="C10" s="90">
        <v>3853561.91</v>
      </c>
    </row>
    <row r="11" spans="1:3" x14ac:dyDescent="0.2">
      <c r="A11" s="91">
        <v>2.4</v>
      </c>
      <c r="B11" s="92" t="s">
        <v>190</v>
      </c>
      <c r="C11" s="90">
        <v>582169.46</v>
      </c>
    </row>
    <row r="12" spans="1:3" x14ac:dyDescent="0.2">
      <c r="A12" s="91">
        <v>2.5</v>
      </c>
      <c r="B12" s="92" t="s">
        <v>191</v>
      </c>
      <c r="C12" s="90">
        <v>14503.03</v>
      </c>
    </row>
    <row r="13" spans="1:3" x14ac:dyDescent="0.2">
      <c r="A13" s="91">
        <v>2.6</v>
      </c>
      <c r="B13" s="92" t="s">
        <v>192</v>
      </c>
      <c r="C13" s="90">
        <v>35292126.159999996</v>
      </c>
    </row>
    <row r="14" spans="1:3" x14ac:dyDescent="0.2">
      <c r="A14" s="91">
        <v>2.7</v>
      </c>
      <c r="B14" s="92" t="s">
        <v>193</v>
      </c>
      <c r="C14" s="90"/>
    </row>
    <row r="15" spans="1:3" x14ac:dyDescent="0.2">
      <c r="A15" s="91">
        <v>2.8</v>
      </c>
      <c r="B15" s="92" t="s">
        <v>194</v>
      </c>
      <c r="C15" s="90">
        <v>14944062.289999999</v>
      </c>
    </row>
    <row r="16" spans="1:3" x14ac:dyDescent="0.2">
      <c r="A16" s="91">
        <v>2.9</v>
      </c>
      <c r="B16" s="92" t="s">
        <v>196</v>
      </c>
      <c r="C16" s="90"/>
    </row>
    <row r="17" spans="1:3" x14ac:dyDescent="0.2">
      <c r="A17" s="91" t="s">
        <v>495</v>
      </c>
      <c r="B17" s="92" t="s">
        <v>496</v>
      </c>
      <c r="C17" s="90">
        <v>14553976.640000001</v>
      </c>
    </row>
    <row r="18" spans="1:3" x14ac:dyDescent="0.2">
      <c r="A18" s="91" t="s">
        <v>497</v>
      </c>
      <c r="B18" s="92" t="s">
        <v>198</v>
      </c>
      <c r="C18" s="90">
        <v>840426.02</v>
      </c>
    </row>
    <row r="19" spans="1:3" x14ac:dyDescent="0.2">
      <c r="A19" s="91" t="s">
        <v>498</v>
      </c>
      <c r="B19" s="92" t="s">
        <v>499</v>
      </c>
      <c r="C19" s="90">
        <v>289870295.36000001</v>
      </c>
    </row>
    <row r="20" spans="1:3" x14ac:dyDescent="0.2">
      <c r="A20" s="91" t="s">
        <v>500</v>
      </c>
      <c r="B20" s="92" t="s">
        <v>501</v>
      </c>
      <c r="C20" s="90">
        <v>14403783.74</v>
      </c>
    </row>
    <row r="21" spans="1:3" x14ac:dyDescent="0.2">
      <c r="A21" s="91" t="s">
        <v>502</v>
      </c>
      <c r="B21" s="92" t="s">
        <v>503</v>
      </c>
      <c r="C21" s="90"/>
    </row>
    <row r="22" spans="1:3" ht="15" x14ac:dyDescent="0.25">
      <c r="A22" s="93" t="s">
        <v>504</v>
      </c>
      <c r="B22" s="92" t="s">
        <v>505</v>
      </c>
      <c r="C22" s="90"/>
    </row>
    <row r="23" spans="1:3" x14ac:dyDescent="0.2">
      <c r="A23" s="91" t="s">
        <v>506</v>
      </c>
      <c r="B23" s="92" t="s">
        <v>507</v>
      </c>
      <c r="C23" s="90"/>
    </row>
    <row r="24" spans="1:3" x14ac:dyDescent="0.2">
      <c r="A24" s="91" t="s">
        <v>508</v>
      </c>
      <c r="B24" s="92" t="s">
        <v>509</v>
      </c>
      <c r="C24" s="90">
        <v>0</v>
      </c>
    </row>
    <row r="25" spans="1:3" x14ac:dyDescent="0.2">
      <c r="A25" s="91" t="s">
        <v>510</v>
      </c>
      <c r="B25" s="92" t="s">
        <v>511</v>
      </c>
      <c r="C25" s="90"/>
    </row>
    <row r="26" spans="1:3" x14ac:dyDescent="0.2">
      <c r="A26" s="91" t="s">
        <v>512</v>
      </c>
      <c r="B26" s="92" t="s">
        <v>513</v>
      </c>
      <c r="C26" s="90">
        <v>27244249.350000001</v>
      </c>
    </row>
    <row r="27" spans="1:3" x14ac:dyDescent="0.2">
      <c r="A27" s="91" t="s">
        <v>514</v>
      </c>
      <c r="B27" s="92" t="s">
        <v>515</v>
      </c>
      <c r="C27" s="90"/>
    </row>
    <row r="28" spans="1:3" x14ac:dyDescent="0.2">
      <c r="A28" s="91" t="s">
        <v>516</v>
      </c>
      <c r="B28" s="89" t="s">
        <v>517</v>
      </c>
      <c r="C28" s="90"/>
    </row>
    <row r="29" spans="1:3" x14ac:dyDescent="0.2">
      <c r="A29" s="94"/>
      <c r="B29" s="95"/>
      <c r="C29" s="96"/>
    </row>
    <row r="30" spans="1:3" x14ac:dyDescent="0.2">
      <c r="A30" s="97" t="s">
        <v>518</v>
      </c>
      <c r="B30" s="98"/>
      <c r="C30" s="99">
        <f>SUM(C31:C37)</f>
        <v>905053847.58999991</v>
      </c>
    </row>
    <row r="31" spans="1:3" x14ac:dyDescent="0.2">
      <c r="A31" s="91" t="s">
        <v>519</v>
      </c>
      <c r="B31" s="92" t="s">
        <v>392</v>
      </c>
      <c r="C31" s="90">
        <v>840515031.61000001</v>
      </c>
    </row>
    <row r="32" spans="1:3" x14ac:dyDescent="0.2">
      <c r="A32" s="91" t="s">
        <v>520</v>
      </c>
      <c r="B32" s="92" t="s">
        <v>52</v>
      </c>
      <c r="C32" s="90"/>
    </row>
    <row r="33" spans="1:6" x14ac:dyDescent="0.2">
      <c r="A33" s="91" t="s">
        <v>521</v>
      </c>
      <c r="B33" s="92" t="s">
        <v>402</v>
      </c>
      <c r="C33" s="90"/>
    </row>
    <row r="34" spans="1:6" x14ac:dyDescent="0.2">
      <c r="A34" s="91" t="s">
        <v>522</v>
      </c>
      <c r="B34" s="92" t="s">
        <v>523</v>
      </c>
      <c r="C34" s="90"/>
    </row>
    <row r="35" spans="1:6" x14ac:dyDescent="0.2">
      <c r="A35" s="91" t="s">
        <v>524</v>
      </c>
      <c r="B35" s="92" t="s">
        <v>525</v>
      </c>
      <c r="C35" s="90"/>
    </row>
    <row r="36" spans="1:6" x14ac:dyDescent="0.2">
      <c r="A36" s="91" t="s">
        <v>526</v>
      </c>
      <c r="B36" s="92" t="s">
        <v>410</v>
      </c>
      <c r="C36" s="90">
        <v>64326704.049999997</v>
      </c>
      <c r="F36" s="100"/>
    </row>
    <row r="37" spans="1:6" x14ac:dyDescent="0.2">
      <c r="A37" s="91" t="s">
        <v>527</v>
      </c>
      <c r="B37" s="89" t="s">
        <v>528</v>
      </c>
      <c r="C37" s="101">
        <v>212111.93</v>
      </c>
    </row>
    <row r="38" spans="1:6" x14ac:dyDescent="0.2">
      <c r="A38" s="40"/>
      <c r="B38" s="102"/>
      <c r="C38" s="103"/>
    </row>
    <row r="39" spans="1:6" x14ac:dyDescent="0.2">
      <c r="A39" s="60" t="s">
        <v>56</v>
      </c>
      <c r="B39" s="60"/>
      <c r="C39" s="61">
        <f>C5-C7+C30</f>
        <v>2210076514.04</v>
      </c>
      <c r="E39" s="82"/>
      <c r="F39" s="83"/>
    </row>
    <row r="40" spans="1:6" x14ac:dyDescent="0.2">
      <c r="D40" s="100"/>
    </row>
    <row r="42" spans="1:6" x14ac:dyDescent="0.2">
      <c r="A42" s="84" t="s">
        <v>536</v>
      </c>
    </row>
  </sheetData>
  <mergeCells count="4">
    <mergeCell ref="A1:C1"/>
    <mergeCell ref="A2:C2"/>
    <mergeCell ref="A3:C3"/>
    <mergeCell ref="A4:C4"/>
  </mergeCells>
  <printOptions horizontalCentered="1"/>
  <pageMargins left="0.78740157480314965" right="0.39370078740157483" top="0.78740157480314965" bottom="0.39370078740157483" header="0.31496062992125984" footer="0.31496062992125984"/>
  <pageSetup scale="87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Notas a los Edos Financieros</vt:lpstr>
      <vt:lpstr>ESF</vt:lpstr>
      <vt:lpstr>EA</vt:lpstr>
      <vt:lpstr>VHP</vt:lpstr>
      <vt:lpstr>EFE</vt:lpstr>
      <vt:lpstr>Memoria</vt:lpstr>
      <vt:lpstr>Conciliacion_Ig</vt:lpstr>
      <vt:lpstr>Conciliacion_Eg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EA!Títulos_a_imprimir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2020-01-30T14:43:12Z</cp:lastPrinted>
  <dcterms:created xsi:type="dcterms:W3CDTF">2012-12-11T20:36:24Z</dcterms:created>
  <dcterms:modified xsi:type="dcterms:W3CDTF">2020-01-30T20:19:39Z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