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2019\"/>
    </mc:Choice>
  </mc:AlternateContent>
  <xr:revisionPtr revIDLastSave="0" documentId="8_{643DF7AC-5916-4F3B-BCB3-DC8742CF5BE3}" xr6:coauthVersionLast="40" xr6:coauthVersionMax="40" xr10:uidLastSave="{00000000-0000-0000-0000-000000000000}"/>
  <bookViews>
    <workbookView xWindow="0" yWindow="0" windowWidth="24000" windowHeight="9525" activeTab="6" xr2:uid="{00000000-000D-0000-FFFF-FFFF00000000}"/>
  </bookViews>
  <sheets>
    <sheet name="INGRESOS" sheetId="2" r:id="rId1"/>
    <sheet name="EGRESOS" sheetId="3" r:id="rId2"/>
    <sheet name="COG" sheetId="5" r:id="rId3"/>
    <sheet name="6" sheetId="6" r:id="rId4"/>
    <sheet name="8" sheetId="7" r:id="rId5"/>
    <sheet name="15" sheetId="9" r:id="rId6"/>
    <sheet name="16" sheetId="10" r:id="rId7"/>
  </sheets>
  <externalReferences>
    <externalReference r:id="rId8"/>
    <externalReference r:id="rId9"/>
  </externalReferences>
  <definedNames>
    <definedName name="_xlnm._FilterDatabase" localSheetId="3" hidden="1">'6'!$A$6:$C$142</definedName>
    <definedName name="_xlnm._FilterDatabase" localSheetId="2" hidden="1">COG!$A$4:$C$414</definedName>
    <definedName name="_xlnm._FilterDatabase" localSheetId="1" hidden="1">EGRESOS!$A$4:$F$395</definedName>
    <definedName name="_xlnm._FilterDatabase" localSheetId="0" hidden="1">INGRESOS!$A$4:$D$34</definedName>
    <definedName name="_ftn1">'[1]1'!#REF!</definedName>
    <definedName name="_ftn2">'[1]5'!#REF!</definedName>
    <definedName name="_ftnref2">'[1]5'!#REF!</definedName>
    <definedName name="_xlnm.Print_Titles" localSheetId="5">'15'!$3:$4</definedName>
    <definedName name="_xlnm.Print_Titles" localSheetId="6">'16'!$A:$D</definedName>
    <definedName name="_xlnm.Print_Titles" localSheetId="2">COG!$3:$3</definedName>
    <definedName name="_xlnm.Print_Titles" localSheetId="1">EGRESOS!$1:$4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 l="1"/>
  <c r="E23" i="10" s="1"/>
  <c r="E24" i="10" s="1"/>
  <c r="E26" i="10"/>
  <c r="E28" i="10" s="1"/>
  <c r="E30" i="10" s="1"/>
  <c r="E32" i="10" s="1"/>
  <c r="E34" i="10" s="1"/>
  <c r="F26" i="10"/>
  <c r="G26" i="10"/>
  <c r="G28" i="10" s="1"/>
  <c r="H26" i="10"/>
  <c r="H28" i="10" s="1"/>
  <c r="H30" i="10" s="1"/>
  <c r="I26" i="10"/>
  <c r="J26" i="10"/>
  <c r="K26" i="10"/>
  <c r="K28" i="10" s="1"/>
  <c r="K30" i="10" s="1"/>
  <c r="L26" i="10"/>
  <c r="M26" i="10"/>
  <c r="M28" i="10" s="1"/>
  <c r="M30" i="10" s="1"/>
  <c r="M32" i="10" s="1"/>
  <c r="M34" i="10" s="1"/>
  <c r="N26" i="10"/>
  <c r="O26" i="10"/>
  <c r="O28" i="10" s="1"/>
  <c r="P26" i="10"/>
  <c r="Q26" i="10"/>
  <c r="Q28" i="10" s="1"/>
  <c r="Q30" i="10" s="1"/>
  <c r="Q32" i="10" s="1"/>
  <c r="Q34" i="10" s="1"/>
  <c r="R26" i="10"/>
  <c r="S26" i="10"/>
  <c r="S28" i="10" s="1"/>
  <c r="T26" i="10"/>
  <c r="U26" i="10"/>
  <c r="U28" i="10" s="1"/>
  <c r="U30" i="10" s="1"/>
  <c r="U32" i="10" s="1"/>
  <c r="U34" i="10" s="1"/>
  <c r="V26" i="10"/>
  <c r="W26" i="10"/>
  <c r="W28" i="10" s="1"/>
  <c r="X26" i="10"/>
  <c r="X28" i="10" s="1"/>
  <c r="X30" i="10" s="1"/>
  <c r="Y26" i="10"/>
  <c r="Y28" i="10" s="1"/>
  <c r="Z26" i="10"/>
  <c r="AA26" i="10"/>
  <c r="AA28" i="10" s="1"/>
  <c r="AA30" i="10" s="1"/>
  <c r="AB26" i="10"/>
  <c r="AC26" i="10"/>
  <c r="AC28" i="10" s="1"/>
  <c r="AC30" i="10" s="1"/>
  <c r="AC32" i="10" s="1"/>
  <c r="AC34" i="10" s="1"/>
  <c r="AD26" i="10"/>
  <c r="AE26" i="10"/>
  <c r="AE28" i="10" s="1"/>
  <c r="AF26" i="10"/>
  <c r="AF28" i="10" s="1"/>
  <c r="AF30" i="10" s="1"/>
  <c r="AF32" i="10" s="1"/>
  <c r="AG26" i="10"/>
  <c r="AG28" i="10" s="1"/>
  <c r="AG30" i="10" s="1"/>
  <c r="AG32" i="10" s="1"/>
  <c r="AG34" i="10" s="1"/>
  <c r="AH26" i="10"/>
  <c r="AI26" i="10"/>
  <c r="AI28" i="10" s="1"/>
  <c r="AJ26" i="10"/>
  <c r="AJ28" i="10" s="1"/>
  <c r="AJ30" i="10" s="1"/>
  <c r="AJ32" i="10" s="1"/>
  <c r="AJ34" i="10" s="1"/>
  <c r="AK26" i="10"/>
  <c r="AL26" i="10"/>
  <c r="AM26" i="10"/>
  <c r="AM28" i="10" s="1"/>
  <c r="AN26" i="10"/>
  <c r="AN28" i="10" s="1"/>
  <c r="AN30" i="10" s="1"/>
  <c r="AN32" i="10" s="1"/>
  <c r="AN34" i="10" s="1"/>
  <c r="AO26" i="10"/>
  <c r="AO28" i="10" s="1"/>
  <c r="AO30" i="10" s="1"/>
  <c r="AO32" i="10" s="1"/>
  <c r="AO34" i="10" s="1"/>
  <c r="AP26" i="10"/>
  <c r="AQ26" i="10"/>
  <c r="AQ28" i="10" s="1"/>
  <c r="AQ30" i="10" s="1"/>
  <c r="AR26" i="10"/>
  <c r="AS26" i="10"/>
  <c r="AS28" i="10" s="1"/>
  <c r="AS30" i="10" s="1"/>
  <c r="AT26" i="10"/>
  <c r="AU26" i="10"/>
  <c r="AU28" i="10" s="1"/>
  <c r="AV26" i="10"/>
  <c r="AW26" i="10"/>
  <c r="AW28" i="10" s="1"/>
  <c r="AW30" i="10" s="1"/>
  <c r="AW32" i="10" s="1"/>
  <c r="AW34" i="10" s="1"/>
  <c r="AX26" i="10"/>
  <c r="AY26" i="10"/>
  <c r="AY28" i="10" s="1"/>
  <c r="AZ26" i="10"/>
  <c r="BA26" i="10"/>
  <c r="BA28" i="10" s="1"/>
  <c r="BA30" i="10" s="1"/>
  <c r="BA32" i="10" s="1"/>
  <c r="BA34" i="10" s="1"/>
  <c r="BB26" i="10"/>
  <c r="BC26" i="10"/>
  <c r="BC28" i="10" s="1"/>
  <c r="BD26" i="10"/>
  <c r="BD28" i="10" s="1"/>
  <c r="BD30" i="10" s="1"/>
  <c r="BE26" i="10"/>
  <c r="BE28" i="10" s="1"/>
  <c r="BE30" i="10" s="1"/>
  <c r="BE32" i="10" s="1"/>
  <c r="BE34" i="10" s="1"/>
  <c r="BF26" i="10"/>
  <c r="BG26" i="10"/>
  <c r="BG28" i="10" s="1"/>
  <c r="BG30" i="10" s="1"/>
  <c r="BH26" i="10"/>
  <c r="BH28" i="10" s="1"/>
  <c r="BH30" i="10" s="1"/>
  <c r="BH32" i="10" s="1"/>
  <c r="BH34" i="10" s="1"/>
  <c r="BI26" i="10"/>
  <c r="BI28" i="10" s="1"/>
  <c r="BI30" i="10" s="1"/>
  <c r="BI32" i="10" s="1"/>
  <c r="BI34" i="10" s="1"/>
  <c r="BJ26" i="10"/>
  <c r="BK26" i="10"/>
  <c r="BK28" i="10" s="1"/>
  <c r="BL26" i="10"/>
  <c r="BM26" i="10"/>
  <c r="BM28" i="10" s="1"/>
  <c r="BM30" i="10" s="1"/>
  <c r="BM32" i="10" s="1"/>
  <c r="BM34" i="10" s="1"/>
  <c r="BN26" i="10"/>
  <c r="BO26" i="10"/>
  <c r="BO28" i="10" s="1"/>
  <c r="BP26" i="10"/>
  <c r="BP28" i="10" s="1"/>
  <c r="BP30" i="10" s="1"/>
  <c r="BP32" i="10" s="1"/>
  <c r="BQ26" i="10"/>
  <c r="BQ28" i="10" s="1"/>
  <c r="BQ30" i="10" s="1"/>
  <c r="BQ32" i="10" s="1"/>
  <c r="BQ34" i="10" s="1"/>
  <c r="BR26" i="10"/>
  <c r="BS26" i="10"/>
  <c r="BS28" i="10" s="1"/>
  <c r="BT26" i="10"/>
  <c r="BT28" i="10" s="1"/>
  <c r="BT30" i="10" s="1"/>
  <c r="BU26" i="10"/>
  <c r="BU28" i="10" s="1"/>
  <c r="BU30" i="10" s="1"/>
  <c r="BU32" i="10" s="1"/>
  <c r="BU34" i="10" s="1"/>
  <c r="BV26" i="10"/>
  <c r="BW26" i="10"/>
  <c r="BW28" i="10" s="1"/>
  <c r="BW30" i="10" s="1"/>
  <c r="BX26" i="10"/>
  <c r="BY26" i="10"/>
  <c r="BY28" i="10" s="1"/>
  <c r="BY30" i="10" s="1"/>
  <c r="BY32" i="10" s="1"/>
  <c r="BY34" i="10" s="1"/>
  <c r="BZ26" i="10"/>
  <c r="CA26" i="10"/>
  <c r="CA28" i="10" s="1"/>
  <c r="CB26" i="10"/>
  <c r="CC26" i="10"/>
  <c r="CC28" i="10" s="1"/>
  <c r="CC30" i="10" s="1"/>
  <c r="CC32" i="10" s="1"/>
  <c r="CC34" i="10" s="1"/>
  <c r="CD26" i="10"/>
  <c r="CE26" i="10"/>
  <c r="CE28" i="10" s="1"/>
  <c r="CF26" i="10"/>
  <c r="CG26" i="10"/>
  <c r="CG28" i="10" s="1"/>
  <c r="CG30" i="10" s="1"/>
  <c r="CG32" i="10" s="1"/>
  <c r="CG34" i="10" s="1"/>
  <c r="CH26" i="10"/>
  <c r="CI26" i="10"/>
  <c r="CI28" i="10" s="1"/>
  <c r="CJ26" i="10"/>
  <c r="CJ28" i="10" s="1"/>
  <c r="CJ30" i="10" s="1"/>
  <c r="CJ32" i="10" s="1"/>
  <c r="CJ34" i="10" s="1"/>
  <c r="CK26" i="10"/>
  <c r="CK28" i="10" s="1"/>
  <c r="CK30" i="10" s="1"/>
  <c r="CK32" i="10" s="1"/>
  <c r="CK34" i="10" s="1"/>
  <c r="CL26" i="10"/>
  <c r="CM26" i="10"/>
  <c r="CM28" i="10" s="1"/>
  <c r="CM30" i="10" s="1"/>
  <c r="CN26" i="10"/>
  <c r="CO26" i="10"/>
  <c r="CO28" i="10" s="1"/>
  <c r="CO30" i="10" s="1"/>
  <c r="CO32" i="10" s="1"/>
  <c r="CO34" i="10" s="1"/>
  <c r="CP26" i="10"/>
  <c r="CQ26" i="10"/>
  <c r="CQ28" i="10" s="1"/>
  <c r="CR26" i="10"/>
  <c r="CR28" i="10" s="1"/>
  <c r="CR30" i="10" s="1"/>
  <c r="CR32" i="10" s="1"/>
  <c r="CS26" i="10"/>
  <c r="CS28" i="10" s="1"/>
  <c r="CS30" i="10" s="1"/>
  <c r="CS32" i="10" s="1"/>
  <c r="CS34" i="10" s="1"/>
  <c r="CT26" i="10"/>
  <c r="CU26" i="10"/>
  <c r="CU28" i="10" s="1"/>
  <c r="CV26" i="10"/>
  <c r="CV28" i="10" s="1"/>
  <c r="CV30" i="10" s="1"/>
  <c r="CV32" i="10" s="1"/>
  <c r="CW26" i="10"/>
  <c r="CW28" i="10" s="1"/>
  <c r="CW30" i="10" s="1"/>
  <c r="CW32" i="10" s="1"/>
  <c r="CW34" i="10" s="1"/>
  <c r="CX26" i="10"/>
  <c r="CY26" i="10"/>
  <c r="CY28" i="10" s="1"/>
  <c r="CZ26" i="10"/>
  <c r="CZ28" i="10" s="1"/>
  <c r="CZ30" i="10" s="1"/>
  <c r="DA26" i="10"/>
  <c r="DA28" i="10" s="1"/>
  <c r="DA30" i="10" s="1"/>
  <c r="DA32" i="10" s="1"/>
  <c r="DA34" i="10" s="1"/>
  <c r="DB26" i="10"/>
  <c r="DC26" i="10"/>
  <c r="DC28" i="10" s="1"/>
  <c r="DC30" i="10" s="1"/>
  <c r="DD26" i="10"/>
  <c r="DE26" i="10"/>
  <c r="DE28" i="10" s="1"/>
  <c r="DE30" i="10" s="1"/>
  <c r="DE32" i="10" s="1"/>
  <c r="DE34" i="10" s="1"/>
  <c r="DF26" i="10"/>
  <c r="DG26" i="10"/>
  <c r="DG28" i="10" s="1"/>
  <c r="DH26" i="10"/>
  <c r="DI26" i="10"/>
  <c r="DI28" i="10" s="1"/>
  <c r="DI30" i="10" s="1"/>
  <c r="DI32" i="10" s="1"/>
  <c r="DI34" i="10" s="1"/>
  <c r="DJ26" i="10"/>
  <c r="DK26" i="10"/>
  <c r="DK28" i="10" s="1"/>
  <c r="DL26" i="10"/>
  <c r="DM26" i="10"/>
  <c r="DM28" i="10" s="1"/>
  <c r="DM30" i="10" s="1"/>
  <c r="DM32" i="10" s="1"/>
  <c r="DM34" i="10" s="1"/>
  <c r="DN26" i="10"/>
  <c r="DO26" i="10"/>
  <c r="DO28" i="10" s="1"/>
  <c r="DP26" i="10"/>
  <c r="DP28" i="10" s="1"/>
  <c r="DP30" i="10" s="1"/>
  <c r="DQ26" i="10"/>
  <c r="DQ28" i="10" s="1"/>
  <c r="DQ30" i="10" s="1"/>
  <c r="DQ32" i="10" s="1"/>
  <c r="DQ34" i="10" s="1"/>
  <c r="DR26" i="10"/>
  <c r="DS26" i="10"/>
  <c r="DS28" i="10" s="1"/>
  <c r="DS30" i="10" s="1"/>
  <c r="DT26" i="10"/>
  <c r="DT28" i="10" s="1"/>
  <c r="DT30" i="10" s="1"/>
  <c r="DT32" i="10" s="1"/>
  <c r="DT34" i="10" s="1"/>
  <c r="DU26" i="10"/>
  <c r="DU28" i="10" s="1"/>
  <c r="DU30" i="10" s="1"/>
  <c r="DU32" i="10" s="1"/>
  <c r="DU34" i="10" s="1"/>
  <c r="DV26" i="10"/>
  <c r="DW26" i="10"/>
  <c r="DW28" i="10" s="1"/>
  <c r="DX26" i="10"/>
  <c r="DY26" i="10"/>
  <c r="DY28" i="10" s="1"/>
  <c r="DY30" i="10" s="1"/>
  <c r="DY32" i="10" s="1"/>
  <c r="DY34" i="10" s="1"/>
  <c r="DZ26" i="10"/>
  <c r="EA26" i="10"/>
  <c r="EA28" i="10" s="1"/>
  <c r="EB26" i="10"/>
  <c r="EB28" i="10" s="1"/>
  <c r="EB30" i="10" s="1"/>
  <c r="EB32" i="10" s="1"/>
  <c r="EB34" i="10" s="1"/>
  <c r="EC26" i="10"/>
  <c r="EC28" i="10" s="1"/>
  <c r="ED26" i="10"/>
  <c r="EE26" i="10"/>
  <c r="EE28" i="10" s="1"/>
  <c r="EF26" i="10"/>
  <c r="EF28" i="10" s="1"/>
  <c r="EF30" i="10" s="1"/>
  <c r="EF32" i="10" s="1"/>
  <c r="EF34" i="10" s="1"/>
  <c r="EG26" i="10"/>
  <c r="EG28" i="10" s="1"/>
  <c r="EG30" i="10" s="1"/>
  <c r="EG32" i="10" s="1"/>
  <c r="EG34" i="10" s="1"/>
  <c r="EH26" i="10"/>
  <c r="EI26" i="10"/>
  <c r="EI28" i="10" s="1"/>
  <c r="EI30" i="10" s="1"/>
  <c r="EJ26" i="10"/>
  <c r="EJ28" i="10" s="1"/>
  <c r="EJ30" i="10" s="1"/>
  <c r="EJ32" i="10" s="1"/>
  <c r="EJ34" i="10" s="1"/>
  <c r="EK26" i="10"/>
  <c r="EK28" i="10" s="1"/>
  <c r="EK30" i="10" s="1"/>
  <c r="EK32" i="10" s="1"/>
  <c r="EK34" i="10" s="1"/>
  <c r="EL26" i="10"/>
  <c r="EM26" i="10"/>
  <c r="EM28" i="10" s="1"/>
  <c r="EN26" i="10"/>
  <c r="EO26" i="10"/>
  <c r="EO28" i="10" s="1"/>
  <c r="EO30" i="10" s="1"/>
  <c r="EO32" i="10" s="1"/>
  <c r="EO34" i="10" s="1"/>
  <c r="EP26" i="10"/>
  <c r="EQ26" i="10"/>
  <c r="EQ28" i="10" s="1"/>
  <c r="ER26" i="10"/>
  <c r="ER28" i="10" s="1"/>
  <c r="ER30" i="10" s="1"/>
  <c r="ER32" i="10" s="1"/>
  <c r="ER34" i="10" s="1"/>
  <c r="ES26" i="10"/>
  <c r="ES28" i="10" s="1"/>
  <c r="ES30" i="10" s="1"/>
  <c r="ES32" i="10" s="1"/>
  <c r="ES34" i="10" s="1"/>
  <c r="ET26" i="10"/>
  <c r="EU26" i="10"/>
  <c r="EU28" i="10" s="1"/>
  <c r="EV26" i="10"/>
  <c r="EV28" i="10" s="1"/>
  <c r="EV30" i="10" s="1"/>
  <c r="EW26" i="10"/>
  <c r="EW28" i="10" s="1"/>
  <c r="EW30" i="10" s="1"/>
  <c r="EW32" i="10" s="1"/>
  <c r="EW34" i="10" s="1"/>
  <c r="EX26" i="10"/>
  <c r="EY26" i="10"/>
  <c r="EY28" i="10" s="1"/>
  <c r="EY30" i="10" s="1"/>
  <c r="F28" i="10"/>
  <c r="F30" i="10" s="1"/>
  <c r="F32" i="10" s="1"/>
  <c r="F34" i="10" s="1"/>
  <c r="I28" i="10"/>
  <c r="I30" i="10" s="1"/>
  <c r="I32" i="10" s="1"/>
  <c r="I34" i="10" s="1"/>
  <c r="J28" i="10"/>
  <c r="L28" i="10"/>
  <c r="L30" i="10" s="1"/>
  <c r="L32" i="10" s="1"/>
  <c r="N28" i="10"/>
  <c r="N30" i="10" s="1"/>
  <c r="N32" i="10" s="1"/>
  <c r="N34" i="10" s="1"/>
  <c r="P28" i="10"/>
  <c r="P30" i="10" s="1"/>
  <c r="P32" i="10" s="1"/>
  <c r="P34" i="10" s="1"/>
  <c r="R28" i="10"/>
  <c r="T28" i="10"/>
  <c r="T30" i="10" s="1"/>
  <c r="T32" i="10" s="1"/>
  <c r="V28" i="10"/>
  <c r="V30" i="10" s="1"/>
  <c r="Z28" i="10"/>
  <c r="Z30" i="10" s="1"/>
  <c r="Z32" i="10" s="1"/>
  <c r="Z34" i="10" s="1"/>
  <c r="AB28" i="10"/>
  <c r="AB30" i="10" s="1"/>
  <c r="AD28" i="10"/>
  <c r="AD30" i="10" s="1"/>
  <c r="AD32" i="10" s="1"/>
  <c r="AD34" i="10" s="1"/>
  <c r="AH28" i="10"/>
  <c r="AK28" i="10"/>
  <c r="AK30" i="10" s="1"/>
  <c r="AK32" i="10" s="1"/>
  <c r="AK34" i="10" s="1"/>
  <c r="AL28" i="10"/>
  <c r="AL30" i="10" s="1"/>
  <c r="AP28" i="10"/>
  <c r="AR28" i="10"/>
  <c r="AR30" i="10" s="1"/>
  <c r="AT28" i="10"/>
  <c r="AT30" i="10" s="1"/>
  <c r="AT32" i="10" s="1"/>
  <c r="AT34" i="10" s="1"/>
  <c r="AV28" i="10"/>
  <c r="AV30" i="10" s="1"/>
  <c r="AV32" i="10" s="1"/>
  <c r="AX28" i="10"/>
  <c r="AX30" i="10" s="1"/>
  <c r="AX32" i="10" s="1"/>
  <c r="AX34" i="10" s="1"/>
  <c r="AZ28" i="10"/>
  <c r="AZ30" i="10" s="1"/>
  <c r="AZ32" i="10" s="1"/>
  <c r="AZ34" i="10" s="1"/>
  <c r="BB28" i="10"/>
  <c r="BB30" i="10" s="1"/>
  <c r="BB32" i="10" s="1"/>
  <c r="BF28" i="10"/>
  <c r="BF30" i="10" s="1"/>
  <c r="BF32" i="10" s="1"/>
  <c r="BF34" i="10" s="1"/>
  <c r="BJ28" i="10"/>
  <c r="BJ30" i="10" s="1"/>
  <c r="BJ32" i="10" s="1"/>
  <c r="BJ34" i="10" s="1"/>
  <c r="BL28" i="10"/>
  <c r="BL30" i="10" s="1"/>
  <c r="BL32" i="10" s="1"/>
  <c r="BL34" i="10" s="1"/>
  <c r="BN28" i="10"/>
  <c r="BN30" i="10" s="1"/>
  <c r="BN32" i="10" s="1"/>
  <c r="BN34" i="10" s="1"/>
  <c r="BR28" i="10"/>
  <c r="BR30" i="10" s="1"/>
  <c r="BR32" i="10" s="1"/>
  <c r="BR34" i="10" s="1"/>
  <c r="BV28" i="10"/>
  <c r="BX28" i="10"/>
  <c r="BX30" i="10" s="1"/>
  <c r="BZ28" i="10"/>
  <c r="BZ30" i="10" s="1"/>
  <c r="BZ32" i="10" s="1"/>
  <c r="BZ34" i="10" s="1"/>
  <c r="CB28" i="10"/>
  <c r="CB30" i="10" s="1"/>
  <c r="CB32" i="10" s="1"/>
  <c r="CB34" i="10" s="1"/>
  <c r="CD28" i="10"/>
  <c r="CD30" i="10" s="1"/>
  <c r="CD32" i="10" s="1"/>
  <c r="CD34" i="10" s="1"/>
  <c r="CF28" i="10"/>
  <c r="CF30" i="10" s="1"/>
  <c r="CF32" i="10" s="1"/>
  <c r="CF34" i="10" s="1"/>
  <c r="CH28" i="10"/>
  <c r="CH30" i="10" s="1"/>
  <c r="CH32" i="10" s="1"/>
  <c r="CL28" i="10"/>
  <c r="CL30" i="10" s="1"/>
  <c r="CL32" i="10" s="1"/>
  <c r="CL34" i="10" s="1"/>
  <c r="CN28" i="10"/>
  <c r="CN30" i="10" s="1"/>
  <c r="CP28" i="10"/>
  <c r="CT28" i="10"/>
  <c r="CX28" i="10"/>
  <c r="CX30" i="10" s="1"/>
  <c r="CX32" i="10" s="1"/>
  <c r="DB28" i="10"/>
  <c r="DB30" i="10" s="1"/>
  <c r="DB32" i="10" s="1"/>
  <c r="DB34" i="10" s="1"/>
  <c r="DD28" i="10"/>
  <c r="DD30" i="10" s="1"/>
  <c r="DD32" i="10" s="1"/>
  <c r="DD34" i="10" s="1"/>
  <c r="DF28" i="10"/>
  <c r="DH28" i="10"/>
  <c r="DH30" i="10" s="1"/>
  <c r="DH32" i="10" s="1"/>
  <c r="DH34" i="10" s="1"/>
  <c r="DJ28" i="10"/>
  <c r="DJ30" i="10" s="1"/>
  <c r="DJ32" i="10" s="1"/>
  <c r="DJ34" i="10" s="1"/>
  <c r="DL28" i="10"/>
  <c r="DL30" i="10" s="1"/>
  <c r="DL32" i="10" s="1"/>
  <c r="DN28" i="10"/>
  <c r="DN30" i="10" s="1"/>
  <c r="DN32" i="10" s="1"/>
  <c r="DR28" i="10"/>
  <c r="DR30" i="10" s="1"/>
  <c r="DR32" i="10" s="1"/>
  <c r="DV28" i="10"/>
  <c r="DX28" i="10"/>
  <c r="DX30" i="10" s="1"/>
  <c r="DZ28" i="10"/>
  <c r="ED28" i="10"/>
  <c r="ED30" i="10" s="1"/>
  <c r="ED32" i="10" s="1"/>
  <c r="ED34" i="10" s="1"/>
  <c r="EH28" i="10"/>
  <c r="EH30" i="10" s="1"/>
  <c r="EH32" i="10" s="1"/>
  <c r="EH34" i="10" s="1"/>
  <c r="EL28" i="10"/>
  <c r="EL30" i="10" s="1"/>
  <c r="EL32" i="10" s="1"/>
  <c r="EN28" i="10"/>
  <c r="EN30" i="10" s="1"/>
  <c r="EN32" i="10" s="1"/>
  <c r="EP28" i="10"/>
  <c r="ET28" i="10"/>
  <c r="ET30" i="10" s="1"/>
  <c r="ET32" i="10" s="1"/>
  <c r="EX28" i="10"/>
  <c r="EX30" i="10" s="1"/>
  <c r="EX32" i="10" s="1"/>
  <c r="EX34" i="10" s="1"/>
  <c r="G30" i="10"/>
  <c r="J30" i="10"/>
  <c r="J32" i="10" s="1"/>
  <c r="J34" i="10" s="1"/>
  <c r="O30" i="10"/>
  <c r="O32" i="10" s="1"/>
  <c r="O34" i="10" s="1"/>
  <c r="R30" i="10"/>
  <c r="S30" i="10"/>
  <c r="S32" i="10" s="1"/>
  <c r="S34" i="10" s="1"/>
  <c r="W30" i="10"/>
  <c r="W32" i="10" s="1"/>
  <c r="W34" i="10" s="1"/>
  <c r="Y30" i="10"/>
  <c r="Y32" i="10" s="1"/>
  <c r="AE30" i="10"/>
  <c r="AE32" i="10" s="1"/>
  <c r="AE34" i="10" s="1"/>
  <c r="AH30" i="10"/>
  <c r="AH32" i="10" s="1"/>
  <c r="AH34" i="10" s="1"/>
  <c r="AI30" i="10"/>
  <c r="AM30" i="10"/>
  <c r="AM32" i="10" s="1"/>
  <c r="AM34" i="10" s="1"/>
  <c r="AP30" i="10"/>
  <c r="AP32" i="10" s="1"/>
  <c r="AU30" i="10"/>
  <c r="AU32" i="10" s="1"/>
  <c r="AU34" i="10" s="1"/>
  <c r="AY30" i="10"/>
  <c r="AY32" i="10" s="1"/>
  <c r="AY34" i="10" s="1"/>
  <c r="BC30" i="10"/>
  <c r="BC32" i="10" s="1"/>
  <c r="BC34" i="10" s="1"/>
  <c r="BK30" i="10"/>
  <c r="BO30" i="10"/>
  <c r="BO32" i="10" s="1"/>
  <c r="BO34" i="10" s="1"/>
  <c r="BS30" i="10"/>
  <c r="BV30" i="10"/>
  <c r="BV32" i="10" s="1"/>
  <c r="CA30" i="10"/>
  <c r="CA32" i="10" s="1"/>
  <c r="CA34" i="10" s="1"/>
  <c r="CE30" i="10"/>
  <c r="CE32" i="10" s="1"/>
  <c r="CE34" i="10" s="1"/>
  <c r="CI30" i="10"/>
  <c r="CI32" i="10" s="1"/>
  <c r="CI34" i="10" s="1"/>
  <c r="CP30" i="10"/>
  <c r="CP32" i="10" s="1"/>
  <c r="CP34" i="10" s="1"/>
  <c r="CQ30" i="10"/>
  <c r="CQ32" i="10" s="1"/>
  <c r="CQ34" i="10" s="1"/>
  <c r="CT30" i="10"/>
  <c r="CT32" i="10" s="1"/>
  <c r="CT34" i="10" s="1"/>
  <c r="CU30" i="10"/>
  <c r="CY30" i="10"/>
  <c r="CY32" i="10" s="1"/>
  <c r="CY34" i="10" s="1"/>
  <c r="DF30" i="10"/>
  <c r="DF32" i="10" s="1"/>
  <c r="DG30" i="10"/>
  <c r="DG32" i="10" s="1"/>
  <c r="DG34" i="10" s="1"/>
  <c r="DK30" i="10"/>
  <c r="DO30" i="10"/>
  <c r="DO32" i="10" s="1"/>
  <c r="DO34" i="10" s="1"/>
  <c r="DV30" i="10"/>
  <c r="DV32" i="10" s="1"/>
  <c r="DV34" i="10" s="1"/>
  <c r="DW30" i="10"/>
  <c r="DZ30" i="10"/>
  <c r="DZ32" i="10" s="1"/>
  <c r="DZ34" i="10" s="1"/>
  <c r="EA30" i="10"/>
  <c r="EC30" i="10"/>
  <c r="EC32" i="10" s="1"/>
  <c r="EC34" i="10" s="1"/>
  <c r="EE30" i="10"/>
  <c r="EM30" i="10"/>
  <c r="EM32" i="10" s="1"/>
  <c r="EM34" i="10" s="1"/>
  <c r="EP30" i="10"/>
  <c r="EP32" i="10" s="1"/>
  <c r="EP34" i="10" s="1"/>
  <c r="EQ30" i="10"/>
  <c r="EU30" i="10"/>
  <c r="EU32" i="10" s="1"/>
  <c r="EU34" i="10" s="1"/>
  <c r="G32" i="10"/>
  <c r="G34" i="10" s="1"/>
  <c r="H32" i="10"/>
  <c r="H34" i="10" s="1"/>
  <c r="K32" i="10"/>
  <c r="K34" i="10" s="1"/>
  <c r="R32" i="10"/>
  <c r="R34" i="10" s="1"/>
  <c r="V32" i="10"/>
  <c r="V34" i="10" s="1"/>
  <c r="X32" i="10"/>
  <c r="X34" i="10" s="1"/>
  <c r="AA32" i="10"/>
  <c r="AA34" i="10" s="1"/>
  <c r="AB32" i="10"/>
  <c r="AB34" i="10" s="1"/>
  <c r="AI32" i="10"/>
  <c r="AI34" i="10" s="1"/>
  <c r="AL32" i="10"/>
  <c r="AQ32" i="10"/>
  <c r="AQ34" i="10" s="1"/>
  <c r="AR32" i="10"/>
  <c r="AR34" i="10" s="1"/>
  <c r="AS32" i="10"/>
  <c r="AS34" i="10" s="1"/>
  <c r="BD32" i="10"/>
  <c r="BD34" i="10" s="1"/>
  <c r="BG32" i="10"/>
  <c r="BG34" i="10" s="1"/>
  <c r="BK32" i="10"/>
  <c r="BK34" i="10" s="1"/>
  <c r="BS32" i="10"/>
  <c r="BS34" i="10" s="1"/>
  <c r="BT32" i="10"/>
  <c r="BT34" i="10" s="1"/>
  <c r="BW32" i="10"/>
  <c r="BW34" i="10" s="1"/>
  <c r="BX32" i="10"/>
  <c r="BX34" i="10" s="1"/>
  <c r="CM32" i="10"/>
  <c r="CM34" i="10" s="1"/>
  <c r="CN32" i="10"/>
  <c r="CN34" i="10" s="1"/>
  <c r="CU32" i="10"/>
  <c r="CU34" i="10" s="1"/>
  <c r="CZ32" i="10"/>
  <c r="CZ34" i="10" s="1"/>
  <c r="DC32" i="10"/>
  <c r="DC34" i="10" s="1"/>
  <c r="DK32" i="10"/>
  <c r="DK34" i="10" s="1"/>
  <c r="DP32" i="10"/>
  <c r="DP34" i="10" s="1"/>
  <c r="DS32" i="10"/>
  <c r="DS34" i="10" s="1"/>
  <c r="DW32" i="10"/>
  <c r="DW34" i="10" s="1"/>
  <c r="DX32" i="10"/>
  <c r="EA32" i="10"/>
  <c r="EA34" i="10" s="1"/>
  <c r="EE32" i="10"/>
  <c r="EE34" i="10" s="1"/>
  <c r="EI32" i="10"/>
  <c r="EI34" i="10" s="1"/>
  <c r="EQ32" i="10"/>
  <c r="EQ34" i="10" s="1"/>
  <c r="EV32" i="10"/>
  <c r="EV34" i="10" s="1"/>
  <c r="EY32" i="10"/>
  <c r="EY34" i="10" s="1"/>
  <c r="L34" i="10"/>
  <c r="T34" i="10"/>
  <c r="Y34" i="10"/>
  <c r="AF34" i="10"/>
  <c r="AL34" i="10"/>
  <c r="AP34" i="10"/>
  <c r="AV34" i="10"/>
  <c r="BB34" i="10"/>
  <c r="BP34" i="10"/>
  <c r="BV34" i="10"/>
  <c r="CH34" i="10"/>
  <c r="CR34" i="10"/>
  <c r="CV34" i="10"/>
  <c r="CX34" i="10"/>
  <c r="DF34" i="10"/>
  <c r="DL34" i="10"/>
  <c r="DN34" i="10"/>
  <c r="DR34" i="10"/>
  <c r="DX34" i="10"/>
  <c r="EL34" i="10"/>
  <c r="EN34" i="10"/>
  <c r="ET34" i="10"/>
  <c r="E38" i="10"/>
  <c r="E40" i="10" s="1"/>
  <c r="F38" i="10"/>
  <c r="G38" i="10"/>
  <c r="H38" i="10"/>
  <c r="I38" i="10"/>
  <c r="J38" i="10"/>
  <c r="K38" i="10"/>
  <c r="L38" i="10"/>
  <c r="M38" i="10"/>
  <c r="M40" i="10" s="1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W40" i="10" s="1"/>
  <c r="AX38" i="10"/>
  <c r="AY38" i="10"/>
  <c r="AZ38" i="10"/>
  <c r="BA38" i="10"/>
  <c r="BA40" i="10" s="1"/>
  <c r="BB38" i="10"/>
  <c r="BC38" i="10"/>
  <c r="BD38" i="10"/>
  <c r="BE38" i="10"/>
  <c r="BF38" i="10"/>
  <c r="BG38" i="10"/>
  <c r="BH38" i="10"/>
  <c r="BI38" i="10"/>
  <c r="BJ38" i="10"/>
  <c r="BK38" i="10"/>
  <c r="BL38" i="10"/>
  <c r="BM38" i="10"/>
  <c r="BM40" i="10" s="1"/>
  <c r="BN38" i="10"/>
  <c r="BO38" i="10"/>
  <c r="BP38" i="10"/>
  <c r="BQ38" i="10"/>
  <c r="BR38" i="10"/>
  <c r="BS38" i="10"/>
  <c r="BT38" i="10"/>
  <c r="BU38" i="10"/>
  <c r="BV38" i="10"/>
  <c r="BW38" i="10"/>
  <c r="BX38" i="10"/>
  <c r="BY38" i="10"/>
  <c r="BZ38" i="10"/>
  <c r="CA38" i="10"/>
  <c r="CB38" i="10"/>
  <c r="CC38" i="10"/>
  <c r="CC40" i="10" s="1"/>
  <c r="CD38" i="10"/>
  <c r="CE38" i="10"/>
  <c r="CF38" i="10"/>
  <c r="CG38" i="10"/>
  <c r="CG40" i="10" s="1"/>
  <c r="CH38" i="10"/>
  <c r="CI38" i="10"/>
  <c r="CJ38" i="10"/>
  <c r="CK38" i="10"/>
  <c r="CL38" i="10"/>
  <c r="CM38" i="10"/>
  <c r="CN38" i="10"/>
  <c r="CO38" i="10"/>
  <c r="CP38" i="10"/>
  <c r="CQ38" i="10"/>
  <c r="CR38" i="10"/>
  <c r="CS38" i="10"/>
  <c r="CT38" i="10"/>
  <c r="CU38" i="10"/>
  <c r="CV38" i="10"/>
  <c r="CW38" i="10"/>
  <c r="CW40" i="10" s="1"/>
  <c r="CX38" i="10"/>
  <c r="CY38" i="10"/>
  <c r="CZ38" i="10"/>
  <c r="DA38" i="10"/>
  <c r="DB38" i="10"/>
  <c r="DC38" i="10"/>
  <c r="DD38" i="10"/>
  <c r="DE38" i="10"/>
  <c r="DF38" i="10"/>
  <c r="DG38" i="10"/>
  <c r="DH38" i="10"/>
  <c r="DI38" i="10"/>
  <c r="DJ38" i="10"/>
  <c r="DK38" i="10"/>
  <c r="DL38" i="10"/>
  <c r="DM38" i="10"/>
  <c r="DM40" i="10" s="1"/>
  <c r="DN38" i="10"/>
  <c r="DO38" i="10"/>
  <c r="DP38" i="10"/>
  <c r="DQ38" i="10"/>
  <c r="DR38" i="10"/>
  <c r="DS38" i="10"/>
  <c r="DT38" i="10"/>
  <c r="DU38" i="10"/>
  <c r="DV38" i="10"/>
  <c r="DW38" i="10"/>
  <c r="DX38" i="10"/>
  <c r="DY38" i="10"/>
  <c r="DY40" i="10" s="1"/>
  <c r="DZ38" i="10"/>
  <c r="EA38" i="10"/>
  <c r="EB38" i="10"/>
  <c r="EC38" i="10"/>
  <c r="EC40" i="10" s="1"/>
  <c r="ED38" i="10"/>
  <c r="EE38" i="10"/>
  <c r="EF38" i="10"/>
  <c r="EG38" i="10"/>
  <c r="EH38" i="10"/>
  <c r="EI38" i="10"/>
  <c r="EJ38" i="10"/>
  <c r="EK38" i="10"/>
  <c r="EL38" i="10"/>
  <c r="EM38" i="10"/>
  <c r="EN38" i="10"/>
  <c r="EO38" i="10"/>
  <c r="EO40" i="10" s="1"/>
  <c r="EP38" i="10"/>
  <c r="EQ38" i="10"/>
  <c r="ER38" i="10"/>
  <c r="ES38" i="10"/>
  <c r="ET38" i="10"/>
  <c r="EU38" i="10"/>
  <c r="EV38" i="10"/>
  <c r="EW38" i="10"/>
  <c r="EX38" i="10"/>
  <c r="EY38" i="10"/>
  <c r="J39" i="10"/>
  <c r="AH39" i="10"/>
  <c r="AT39" i="10"/>
  <c r="BF39" i="10"/>
  <c r="BF40" i="10" s="1"/>
  <c r="BV39" i="10"/>
  <c r="BV40" i="10" s="1"/>
  <c r="CL39" i="10"/>
  <c r="CL40" i="10" s="1"/>
  <c r="DZ39" i="10"/>
  <c r="DZ40" i="10" s="1"/>
  <c r="EX39" i="10"/>
  <c r="EX40" i="10" s="1"/>
  <c r="U40" i="10"/>
  <c r="AG40" i="10"/>
  <c r="BQ40" i="10"/>
  <c r="CH40" i="10"/>
  <c r="CS40" i="10"/>
  <c r="DI40" i="10"/>
  <c r="DN40" i="10"/>
  <c r="ES40" i="10"/>
  <c r="B41" i="10"/>
  <c r="C41" i="10"/>
  <c r="E42" i="10"/>
  <c r="E39" i="10" s="1"/>
  <c r="F42" i="10"/>
  <c r="F39" i="10" s="1"/>
  <c r="G42" i="10"/>
  <c r="G39" i="10" s="1"/>
  <c r="G40" i="10" s="1"/>
  <c r="H42" i="10"/>
  <c r="H39" i="10" s="1"/>
  <c r="H40" i="10" s="1"/>
  <c r="I42" i="10"/>
  <c r="I39" i="10" s="1"/>
  <c r="J42" i="10"/>
  <c r="K42" i="10"/>
  <c r="K39" i="10" s="1"/>
  <c r="K40" i="10" s="1"/>
  <c r="L42" i="10"/>
  <c r="L39" i="10" s="1"/>
  <c r="L40" i="10" s="1"/>
  <c r="M42" i="10"/>
  <c r="M39" i="10" s="1"/>
  <c r="N42" i="10"/>
  <c r="N39" i="10" s="1"/>
  <c r="O42" i="10"/>
  <c r="O39" i="10" s="1"/>
  <c r="O40" i="10" s="1"/>
  <c r="P42" i="10"/>
  <c r="P39" i="10" s="1"/>
  <c r="P40" i="10" s="1"/>
  <c r="Q42" i="10"/>
  <c r="Q39" i="10" s="1"/>
  <c r="R42" i="10"/>
  <c r="R39" i="10" s="1"/>
  <c r="S42" i="10"/>
  <c r="S39" i="10" s="1"/>
  <c r="S40" i="10" s="1"/>
  <c r="T42" i="10"/>
  <c r="T39" i="10" s="1"/>
  <c r="T40" i="10" s="1"/>
  <c r="U42" i="10"/>
  <c r="U39" i="10" s="1"/>
  <c r="V42" i="10"/>
  <c r="V39" i="10" s="1"/>
  <c r="W42" i="10"/>
  <c r="W39" i="10" s="1"/>
  <c r="W40" i="10" s="1"/>
  <c r="X42" i="10"/>
  <c r="X39" i="10" s="1"/>
  <c r="X40" i="10" s="1"/>
  <c r="Y42" i="10"/>
  <c r="Y39" i="10" s="1"/>
  <c r="Z42" i="10"/>
  <c r="Z39" i="10" s="1"/>
  <c r="AA42" i="10"/>
  <c r="AA39" i="10" s="1"/>
  <c r="AA40" i="10" s="1"/>
  <c r="AB42" i="10"/>
  <c r="AB39" i="10" s="1"/>
  <c r="AB40" i="10" s="1"/>
  <c r="AC42" i="10"/>
  <c r="AC39" i="10" s="1"/>
  <c r="AD42" i="10"/>
  <c r="AD39" i="10" s="1"/>
  <c r="AE42" i="10"/>
  <c r="AE39" i="10" s="1"/>
  <c r="AE40" i="10" s="1"/>
  <c r="AF42" i="10"/>
  <c r="AF39" i="10" s="1"/>
  <c r="AF40" i="10" s="1"/>
  <c r="AG42" i="10"/>
  <c r="AG39" i="10" s="1"/>
  <c r="AH42" i="10"/>
  <c r="AI42" i="10"/>
  <c r="AI39" i="10" s="1"/>
  <c r="AI40" i="10" s="1"/>
  <c r="AJ42" i="10"/>
  <c r="AJ39" i="10" s="1"/>
  <c r="AJ40" i="10" s="1"/>
  <c r="AK42" i="10"/>
  <c r="AK39" i="10" s="1"/>
  <c r="AL42" i="10"/>
  <c r="AL39" i="10" s="1"/>
  <c r="AM42" i="10"/>
  <c r="AM39" i="10" s="1"/>
  <c r="AM40" i="10" s="1"/>
  <c r="AN42" i="10"/>
  <c r="AN39" i="10" s="1"/>
  <c r="AN40" i="10" s="1"/>
  <c r="AO42" i="10"/>
  <c r="AO39" i="10" s="1"/>
  <c r="AP42" i="10"/>
  <c r="AP39" i="10" s="1"/>
  <c r="AQ42" i="10"/>
  <c r="AQ39" i="10" s="1"/>
  <c r="AQ40" i="10" s="1"/>
  <c r="AR42" i="10"/>
  <c r="AR39" i="10" s="1"/>
  <c r="AR40" i="10" s="1"/>
  <c r="AS42" i="10"/>
  <c r="AS39" i="10" s="1"/>
  <c r="AT42" i="10"/>
  <c r="AU42" i="10"/>
  <c r="AU39" i="10" s="1"/>
  <c r="AU40" i="10" s="1"/>
  <c r="AV42" i="10"/>
  <c r="AV39" i="10" s="1"/>
  <c r="AV40" i="10" s="1"/>
  <c r="AW42" i="10"/>
  <c r="AW39" i="10" s="1"/>
  <c r="AX42" i="10"/>
  <c r="AX39" i="10" s="1"/>
  <c r="AX40" i="10" s="1"/>
  <c r="AY42" i="10"/>
  <c r="AY39" i="10" s="1"/>
  <c r="AY40" i="10" s="1"/>
  <c r="AZ42" i="10"/>
  <c r="AZ39" i="10" s="1"/>
  <c r="AZ40" i="10" s="1"/>
  <c r="BA42" i="10"/>
  <c r="BA39" i="10" s="1"/>
  <c r="BB42" i="10"/>
  <c r="BB39" i="10" s="1"/>
  <c r="BB40" i="10" s="1"/>
  <c r="BC42" i="10"/>
  <c r="BC39" i="10" s="1"/>
  <c r="BC40" i="10" s="1"/>
  <c r="BD42" i="10"/>
  <c r="BD39" i="10" s="1"/>
  <c r="BD40" i="10" s="1"/>
  <c r="BE42" i="10"/>
  <c r="BE39" i="10" s="1"/>
  <c r="BF42" i="10"/>
  <c r="BG42" i="10"/>
  <c r="BG39" i="10" s="1"/>
  <c r="BG40" i="10" s="1"/>
  <c r="BH42" i="10"/>
  <c r="BH39" i="10" s="1"/>
  <c r="BH40" i="10" s="1"/>
  <c r="BI42" i="10"/>
  <c r="BI39" i="10" s="1"/>
  <c r="BJ42" i="10"/>
  <c r="BJ39" i="10" s="1"/>
  <c r="BJ40" i="10" s="1"/>
  <c r="BK42" i="10"/>
  <c r="BK39" i="10" s="1"/>
  <c r="BK40" i="10" s="1"/>
  <c r="BL42" i="10"/>
  <c r="BL39" i="10" s="1"/>
  <c r="BL40" i="10" s="1"/>
  <c r="BM42" i="10"/>
  <c r="BM39" i="10" s="1"/>
  <c r="BN42" i="10"/>
  <c r="BN39" i="10" s="1"/>
  <c r="BN40" i="10" s="1"/>
  <c r="BO42" i="10"/>
  <c r="BO39" i="10" s="1"/>
  <c r="BO40" i="10" s="1"/>
  <c r="BP42" i="10"/>
  <c r="BP39" i="10" s="1"/>
  <c r="BP40" i="10" s="1"/>
  <c r="BQ42" i="10"/>
  <c r="BQ39" i="10" s="1"/>
  <c r="BR42" i="10"/>
  <c r="BR39" i="10" s="1"/>
  <c r="BR40" i="10" s="1"/>
  <c r="BS42" i="10"/>
  <c r="BS39" i="10" s="1"/>
  <c r="BS40" i="10" s="1"/>
  <c r="BT42" i="10"/>
  <c r="BT39" i="10" s="1"/>
  <c r="BT40" i="10" s="1"/>
  <c r="BU42" i="10"/>
  <c r="BU39" i="10" s="1"/>
  <c r="BV42" i="10"/>
  <c r="BW42" i="10"/>
  <c r="BW39" i="10" s="1"/>
  <c r="BW40" i="10" s="1"/>
  <c r="BX42" i="10"/>
  <c r="BX39" i="10" s="1"/>
  <c r="BX40" i="10" s="1"/>
  <c r="BY42" i="10"/>
  <c r="BY39" i="10" s="1"/>
  <c r="BZ42" i="10"/>
  <c r="BZ39" i="10" s="1"/>
  <c r="BZ40" i="10" s="1"/>
  <c r="CA42" i="10"/>
  <c r="CA39" i="10" s="1"/>
  <c r="CA40" i="10" s="1"/>
  <c r="CB42" i="10"/>
  <c r="CB39" i="10" s="1"/>
  <c r="CB40" i="10" s="1"/>
  <c r="CC42" i="10"/>
  <c r="CC39" i="10" s="1"/>
  <c r="CD42" i="10"/>
  <c r="CD39" i="10" s="1"/>
  <c r="CD40" i="10" s="1"/>
  <c r="CE42" i="10"/>
  <c r="CE39" i="10" s="1"/>
  <c r="CE40" i="10" s="1"/>
  <c r="CF42" i="10"/>
  <c r="CF39" i="10" s="1"/>
  <c r="CF40" i="10" s="1"/>
  <c r="CG42" i="10"/>
  <c r="CG39" i="10" s="1"/>
  <c r="CH42" i="10"/>
  <c r="CH39" i="10" s="1"/>
  <c r="CI42" i="10"/>
  <c r="CI39" i="10" s="1"/>
  <c r="CI40" i="10" s="1"/>
  <c r="CJ42" i="10"/>
  <c r="CJ39" i="10" s="1"/>
  <c r="CJ40" i="10" s="1"/>
  <c r="CK42" i="10"/>
  <c r="CK39" i="10" s="1"/>
  <c r="CL42" i="10"/>
  <c r="CM42" i="10"/>
  <c r="CM39" i="10" s="1"/>
  <c r="CM40" i="10" s="1"/>
  <c r="CN42" i="10"/>
  <c r="CN39" i="10" s="1"/>
  <c r="CN40" i="10" s="1"/>
  <c r="CO42" i="10"/>
  <c r="CO39" i="10" s="1"/>
  <c r="CP42" i="10"/>
  <c r="CP39" i="10" s="1"/>
  <c r="CP40" i="10" s="1"/>
  <c r="CQ42" i="10"/>
  <c r="CQ39" i="10" s="1"/>
  <c r="CQ40" i="10" s="1"/>
  <c r="CR42" i="10"/>
  <c r="CR39" i="10" s="1"/>
  <c r="CR40" i="10" s="1"/>
  <c r="CS42" i="10"/>
  <c r="CS39" i="10" s="1"/>
  <c r="CT42" i="10"/>
  <c r="CT39" i="10" s="1"/>
  <c r="CT40" i="10" s="1"/>
  <c r="CU42" i="10"/>
  <c r="CU39" i="10" s="1"/>
  <c r="CU40" i="10" s="1"/>
  <c r="CV42" i="10"/>
  <c r="CV39" i="10" s="1"/>
  <c r="CV40" i="10" s="1"/>
  <c r="CW42" i="10"/>
  <c r="CW39" i="10" s="1"/>
  <c r="CX42" i="10"/>
  <c r="CX39" i="10" s="1"/>
  <c r="CX40" i="10" s="1"/>
  <c r="CY42" i="10"/>
  <c r="CY39" i="10" s="1"/>
  <c r="CY40" i="10" s="1"/>
  <c r="CZ42" i="10"/>
  <c r="CZ39" i="10" s="1"/>
  <c r="CZ40" i="10" s="1"/>
  <c r="DA42" i="10"/>
  <c r="DA39" i="10" s="1"/>
  <c r="DB42" i="10"/>
  <c r="DB39" i="10" s="1"/>
  <c r="DB40" i="10" s="1"/>
  <c r="DC42" i="10"/>
  <c r="DC39" i="10" s="1"/>
  <c r="DC40" i="10" s="1"/>
  <c r="DD42" i="10"/>
  <c r="DD39" i="10" s="1"/>
  <c r="DD40" i="10" s="1"/>
  <c r="DE42" i="10"/>
  <c r="DE39" i="10" s="1"/>
  <c r="DF42" i="10"/>
  <c r="DF39" i="10" s="1"/>
  <c r="DF40" i="10" s="1"/>
  <c r="DG42" i="10"/>
  <c r="DG39" i="10" s="1"/>
  <c r="DG40" i="10" s="1"/>
  <c r="DH42" i="10"/>
  <c r="DH39" i="10" s="1"/>
  <c r="DH40" i="10" s="1"/>
  <c r="DI42" i="10"/>
  <c r="DI39" i="10" s="1"/>
  <c r="DJ42" i="10"/>
  <c r="DJ39" i="10" s="1"/>
  <c r="DJ40" i="10" s="1"/>
  <c r="DK42" i="10"/>
  <c r="DK39" i="10" s="1"/>
  <c r="DK40" i="10" s="1"/>
  <c r="DL42" i="10"/>
  <c r="DL39" i="10" s="1"/>
  <c r="DL40" i="10" s="1"/>
  <c r="DM42" i="10"/>
  <c r="DM39" i="10" s="1"/>
  <c r="DN42" i="10"/>
  <c r="DN39" i="10" s="1"/>
  <c r="DO42" i="10"/>
  <c r="DO39" i="10" s="1"/>
  <c r="DO40" i="10" s="1"/>
  <c r="DP42" i="10"/>
  <c r="DP39" i="10" s="1"/>
  <c r="DP40" i="10" s="1"/>
  <c r="DQ42" i="10"/>
  <c r="DQ39" i="10" s="1"/>
  <c r="DR42" i="10"/>
  <c r="DR39" i="10" s="1"/>
  <c r="DR40" i="10" s="1"/>
  <c r="DS42" i="10"/>
  <c r="DS39" i="10" s="1"/>
  <c r="DS40" i="10" s="1"/>
  <c r="DT42" i="10"/>
  <c r="DT39" i="10" s="1"/>
  <c r="DT40" i="10" s="1"/>
  <c r="DU42" i="10"/>
  <c r="DU39" i="10" s="1"/>
  <c r="DV42" i="10"/>
  <c r="DV39" i="10" s="1"/>
  <c r="DV40" i="10" s="1"/>
  <c r="DW42" i="10"/>
  <c r="DW39" i="10" s="1"/>
  <c r="DW40" i="10" s="1"/>
  <c r="DX42" i="10"/>
  <c r="DX39" i="10" s="1"/>
  <c r="DX40" i="10" s="1"/>
  <c r="DY42" i="10"/>
  <c r="DY39" i="10" s="1"/>
  <c r="DZ42" i="10"/>
  <c r="EA42" i="10"/>
  <c r="EA39" i="10" s="1"/>
  <c r="EA40" i="10" s="1"/>
  <c r="EB42" i="10"/>
  <c r="EB39" i="10" s="1"/>
  <c r="EB40" i="10" s="1"/>
  <c r="EC42" i="10"/>
  <c r="EC39" i="10" s="1"/>
  <c r="ED42" i="10"/>
  <c r="ED39" i="10" s="1"/>
  <c r="ED40" i="10" s="1"/>
  <c r="EE42" i="10"/>
  <c r="EE39" i="10" s="1"/>
  <c r="EE40" i="10" s="1"/>
  <c r="EF42" i="10"/>
  <c r="EF39" i="10" s="1"/>
  <c r="EF40" i="10" s="1"/>
  <c r="EG42" i="10"/>
  <c r="EG39" i="10" s="1"/>
  <c r="EH42" i="10"/>
  <c r="EH39" i="10" s="1"/>
  <c r="EH40" i="10" s="1"/>
  <c r="EI42" i="10"/>
  <c r="EI39" i="10" s="1"/>
  <c r="EI40" i="10" s="1"/>
  <c r="EJ42" i="10"/>
  <c r="EJ39" i="10" s="1"/>
  <c r="EJ40" i="10" s="1"/>
  <c r="EK42" i="10"/>
  <c r="EK39" i="10" s="1"/>
  <c r="EL42" i="10"/>
  <c r="EL39" i="10" s="1"/>
  <c r="EL40" i="10" s="1"/>
  <c r="EM42" i="10"/>
  <c r="EM39" i="10" s="1"/>
  <c r="EM40" i="10" s="1"/>
  <c r="EN42" i="10"/>
  <c r="EN39" i="10" s="1"/>
  <c r="EN40" i="10" s="1"/>
  <c r="EO42" i="10"/>
  <c r="EO39" i="10" s="1"/>
  <c r="EP42" i="10"/>
  <c r="EP39" i="10" s="1"/>
  <c r="EP40" i="10" s="1"/>
  <c r="EQ42" i="10"/>
  <c r="EQ39" i="10" s="1"/>
  <c r="EQ40" i="10" s="1"/>
  <c r="ER42" i="10"/>
  <c r="ER39" i="10" s="1"/>
  <c r="ER40" i="10" s="1"/>
  <c r="ES42" i="10"/>
  <c r="ES39" i="10" s="1"/>
  <c r="ET42" i="10"/>
  <c r="ET39" i="10" s="1"/>
  <c r="ET40" i="10" s="1"/>
  <c r="EU42" i="10"/>
  <c r="EU39" i="10" s="1"/>
  <c r="EU40" i="10" s="1"/>
  <c r="EV42" i="10"/>
  <c r="EV39" i="10" s="1"/>
  <c r="EV40" i="10" s="1"/>
  <c r="EW42" i="10"/>
  <c r="EW39" i="10" s="1"/>
  <c r="EX42" i="10"/>
  <c r="EY42" i="10"/>
  <c r="EY39" i="10" s="1"/>
  <c r="EY40" i="10" s="1"/>
  <c r="EW40" i="10" l="1"/>
  <c r="EK40" i="10"/>
  <c r="EG40" i="10"/>
  <c r="DU40" i="10"/>
  <c r="DQ40" i="10"/>
  <c r="DE40" i="10"/>
  <c r="DA40" i="10"/>
  <c r="CO40" i="10"/>
  <c r="CK40" i="10"/>
  <c r="BY40" i="10"/>
  <c r="BU40" i="10"/>
  <c r="BI40" i="10"/>
  <c r="BE40" i="10"/>
  <c r="AS40" i="10"/>
  <c r="AK40" i="10"/>
  <c r="AC40" i="10"/>
  <c r="Q40" i="10"/>
  <c r="AO40" i="10"/>
  <c r="Y40" i="10"/>
  <c r="I40" i="10"/>
  <c r="AT40" i="10"/>
  <c r="AP40" i="10"/>
  <c r="AL40" i="10"/>
  <c r="AH40" i="10"/>
  <c r="AD40" i="10"/>
  <c r="Z40" i="10"/>
  <c r="V40" i="10"/>
  <c r="R40" i="10"/>
  <c r="N40" i="10"/>
  <c r="J40" i="10"/>
  <c r="F40" i="10"/>
  <c r="C95" i="9"/>
  <c r="D95" i="9"/>
  <c r="E4" i="10"/>
  <c r="F17" i="10"/>
  <c r="G17" i="10" s="1"/>
  <c r="H17" i="10"/>
  <c r="I17" i="10" s="1"/>
  <c r="J17" i="10" s="1"/>
  <c r="K17" i="10" s="1"/>
  <c r="L17" i="10" s="1"/>
  <c r="M17" i="10" s="1"/>
  <c r="N17" i="10" s="1"/>
  <c r="O17" i="10" s="1"/>
  <c r="P17" i="10" s="1"/>
  <c r="Q17" i="10" s="1"/>
  <c r="R17" i="10" s="1"/>
  <c r="S17" i="10" s="1"/>
  <c r="T17" i="10" s="1"/>
  <c r="U17" i="10" s="1"/>
  <c r="V17" i="10" s="1"/>
  <c r="W17" i="10" s="1"/>
  <c r="X17" i="10" s="1"/>
  <c r="Y17" i="10" s="1"/>
  <c r="Z17" i="10" s="1"/>
  <c r="AA17" i="10" s="1"/>
  <c r="AB17" i="10" s="1"/>
  <c r="AC17" i="10" s="1"/>
  <c r="AD17" i="10" s="1"/>
  <c r="AE17" i="10" s="1"/>
  <c r="AF17" i="10" s="1"/>
  <c r="AG17" i="10" s="1"/>
  <c r="AH17" i="10" s="1"/>
  <c r="AI17" i="10" s="1"/>
  <c r="AJ17" i="10" s="1"/>
  <c r="AK17" i="10" s="1"/>
  <c r="AL17" i="10" s="1"/>
  <c r="AM17" i="10" s="1"/>
  <c r="AN17" i="10" s="1"/>
  <c r="AO17" i="10" s="1"/>
  <c r="AP17" i="10" s="1"/>
  <c r="AQ17" i="10" s="1"/>
  <c r="AR17" i="10" s="1"/>
  <c r="AS17" i="10" s="1"/>
  <c r="AT17" i="10" s="1"/>
  <c r="AU17" i="10" s="1"/>
  <c r="AV17" i="10" s="1"/>
  <c r="AW17" i="10" s="1"/>
  <c r="AX17" i="10" s="1"/>
  <c r="AY17" i="10" s="1"/>
  <c r="AZ17" i="10" s="1"/>
  <c r="BA17" i="10" s="1"/>
  <c r="BB17" i="10" s="1"/>
  <c r="BC17" i="10" s="1"/>
  <c r="BD17" i="10" s="1"/>
  <c r="BE17" i="10" s="1"/>
  <c r="BF17" i="10" s="1"/>
  <c r="BG17" i="10" s="1"/>
  <c r="BH17" i="10" s="1"/>
  <c r="BI17" i="10" s="1"/>
  <c r="BJ17" i="10" s="1"/>
  <c r="BK17" i="10" s="1"/>
  <c r="BL17" i="10" s="1"/>
  <c r="BM17" i="10" s="1"/>
  <c r="BN17" i="10" s="1"/>
  <c r="BO17" i="10" s="1"/>
  <c r="BP17" i="10" s="1"/>
  <c r="BQ17" i="10" s="1"/>
  <c r="BR17" i="10" s="1"/>
  <c r="BS17" i="10" s="1"/>
  <c r="BT17" i="10" s="1"/>
  <c r="BU17" i="10" s="1"/>
  <c r="BV17" i="10" s="1"/>
  <c r="BW17" i="10" s="1"/>
  <c r="BX17" i="10" s="1"/>
  <c r="BY17" i="10" s="1"/>
  <c r="BZ17" i="10" s="1"/>
  <c r="CA17" i="10" s="1"/>
  <c r="CB17" i="10" s="1"/>
  <c r="CC17" i="10" s="1"/>
  <c r="CD17" i="10" s="1"/>
  <c r="CE17" i="10" s="1"/>
  <c r="CF17" i="10" s="1"/>
  <c r="CG17" i="10" s="1"/>
  <c r="CH17" i="10" s="1"/>
  <c r="CI17" i="10" s="1"/>
  <c r="CJ17" i="10" s="1"/>
  <c r="CK17" i="10" s="1"/>
  <c r="CL17" i="10" s="1"/>
  <c r="CM17" i="10" s="1"/>
  <c r="CN17" i="10" s="1"/>
  <c r="CO17" i="10" s="1"/>
  <c r="CP17" i="10" s="1"/>
  <c r="CQ17" i="10" s="1"/>
  <c r="CR17" i="10" s="1"/>
  <c r="CS17" i="10" s="1"/>
  <c r="CT17" i="10" s="1"/>
  <c r="CU17" i="10" s="1"/>
  <c r="CV17" i="10" s="1"/>
  <c r="CW17" i="10" s="1"/>
  <c r="CX17" i="10" s="1"/>
  <c r="CY17" i="10" s="1"/>
  <c r="CZ17" i="10" s="1"/>
  <c r="DA17" i="10" s="1"/>
  <c r="DB17" i="10" s="1"/>
  <c r="DC17" i="10" s="1"/>
  <c r="DD17" i="10" s="1"/>
  <c r="DE17" i="10" s="1"/>
  <c r="DF17" i="10" s="1"/>
  <c r="DG17" i="10" s="1"/>
  <c r="DH17" i="10" s="1"/>
  <c r="DI17" i="10" s="1"/>
  <c r="DJ17" i="10" s="1"/>
  <c r="DK17" i="10" s="1"/>
  <c r="DL17" i="10" s="1"/>
  <c r="DM17" i="10" s="1"/>
  <c r="DN17" i="10" s="1"/>
  <c r="DO17" i="10" s="1"/>
  <c r="DP17" i="10" s="1"/>
  <c r="DQ17" i="10" s="1"/>
  <c r="DR17" i="10" s="1"/>
  <c r="DS17" i="10" s="1"/>
  <c r="DT17" i="10" s="1"/>
  <c r="DU17" i="10" s="1"/>
  <c r="DV17" i="10" s="1"/>
  <c r="DW17" i="10" s="1"/>
  <c r="DX17" i="10" s="1"/>
  <c r="DY17" i="10" s="1"/>
  <c r="DZ17" i="10" s="1"/>
  <c r="EA17" i="10" s="1"/>
  <c r="EB17" i="10" s="1"/>
  <c r="EC17" i="10" s="1"/>
  <c r="ED17" i="10" s="1"/>
  <c r="EE17" i="10" s="1"/>
  <c r="EF17" i="10" s="1"/>
  <c r="EG17" i="10" s="1"/>
  <c r="EH17" i="10" s="1"/>
  <c r="EI17" i="10" s="1"/>
  <c r="EJ17" i="10" s="1"/>
  <c r="EK17" i="10" s="1"/>
  <c r="EL17" i="10" s="1"/>
  <c r="EM17" i="10" s="1"/>
  <c r="EN17" i="10" s="1"/>
  <c r="EO17" i="10" s="1"/>
  <c r="EP17" i="10" s="1"/>
  <c r="EQ17" i="10" s="1"/>
  <c r="ER17" i="10" s="1"/>
  <c r="ES17" i="10" s="1"/>
  <c r="ET17" i="10" s="1"/>
  <c r="EU17" i="10" s="1"/>
  <c r="EV17" i="10" s="1"/>
  <c r="EW17" i="10" s="1"/>
  <c r="EX17" i="10" s="1"/>
  <c r="EY17" i="10" s="1"/>
  <c r="EY12" i="10"/>
  <c r="EX12" i="10"/>
  <c r="EW12" i="10"/>
  <c r="EV12" i="10"/>
  <c r="EU12" i="10"/>
  <c r="ET12" i="10"/>
  <c r="ES12" i="10"/>
  <c r="ER12" i="10"/>
  <c r="EQ12" i="10"/>
  <c r="EP12" i="10"/>
  <c r="EO12" i="10"/>
  <c r="EN12" i="10"/>
  <c r="EM12" i="10"/>
  <c r="EL12" i="10"/>
  <c r="EK12" i="10"/>
  <c r="EJ12" i="10"/>
  <c r="EJ3" i="10" s="1"/>
  <c r="EJ2" i="10" s="1"/>
  <c r="EI12" i="10"/>
  <c r="EH12" i="10"/>
  <c r="EG12" i="10"/>
  <c r="EF12" i="10"/>
  <c r="EE12" i="10"/>
  <c r="ED12" i="10"/>
  <c r="EC12" i="10"/>
  <c r="EB12" i="10"/>
  <c r="EB3" i="10" s="1"/>
  <c r="EB2" i="10" s="1"/>
  <c r="EA12" i="10"/>
  <c r="DZ12" i="10"/>
  <c r="DY12" i="10"/>
  <c r="DX12" i="10"/>
  <c r="DW12" i="10"/>
  <c r="DV12" i="10"/>
  <c r="DU12" i="10"/>
  <c r="DT12" i="10"/>
  <c r="DT7" i="10" s="1"/>
  <c r="DT6" i="10" s="1"/>
  <c r="DS12" i="10"/>
  <c r="DR12" i="10"/>
  <c r="DQ12" i="10"/>
  <c r="DP12" i="10"/>
  <c r="DO12" i="10"/>
  <c r="DN12" i="10"/>
  <c r="DM12" i="10"/>
  <c r="DL12" i="10"/>
  <c r="DL3" i="10" s="1"/>
  <c r="DL2" i="10" s="1"/>
  <c r="DK12" i="10"/>
  <c r="DJ12" i="10"/>
  <c r="DI12" i="10"/>
  <c r="DH12" i="10"/>
  <c r="DG12" i="10"/>
  <c r="DF12" i="10"/>
  <c r="DE12" i="10"/>
  <c r="DD12" i="10"/>
  <c r="DD7" i="10" s="1"/>
  <c r="DD6" i="10" s="1"/>
  <c r="DC12" i="10"/>
  <c r="DB12" i="10"/>
  <c r="DA12" i="10"/>
  <c r="CZ12" i="10"/>
  <c r="CZ7" i="10" s="1"/>
  <c r="CZ6" i="10" s="1"/>
  <c r="CY12" i="10"/>
  <c r="CX12" i="10"/>
  <c r="CW12" i="10"/>
  <c r="CV12" i="10"/>
  <c r="CV7" i="10" s="1"/>
  <c r="CV6" i="10" s="1"/>
  <c r="CU12" i="10"/>
  <c r="CT12" i="10"/>
  <c r="CS12" i="10"/>
  <c r="CR12" i="10"/>
  <c r="CQ12" i="10"/>
  <c r="CP12" i="10"/>
  <c r="CO12" i="10"/>
  <c r="CN12" i="10"/>
  <c r="CN3" i="10" s="1"/>
  <c r="CN2" i="10" s="1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CA12" i="10"/>
  <c r="BZ12" i="10"/>
  <c r="BY12" i="10"/>
  <c r="BX12" i="10"/>
  <c r="BX3" i="10" s="1"/>
  <c r="BX2" i="10" s="1"/>
  <c r="BW12" i="10"/>
  <c r="BV12" i="10"/>
  <c r="BU12" i="10"/>
  <c r="BT12" i="10"/>
  <c r="BS12" i="10"/>
  <c r="BR12" i="10"/>
  <c r="BQ12" i="10"/>
  <c r="BP12" i="10"/>
  <c r="BP3" i="10" s="1"/>
  <c r="BP2" i="10" s="1"/>
  <c r="BO12" i="10"/>
  <c r="BN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BA12" i="10"/>
  <c r="AZ12" i="10"/>
  <c r="AZ3" i="10" s="1"/>
  <c r="AZ2" i="10" s="1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J3" i="10" s="1"/>
  <c r="AJ2" i="10" s="1"/>
  <c r="AI12" i="10"/>
  <c r="AH12" i="10"/>
  <c r="AG12" i="10"/>
  <c r="AF12" i="10"/>
  <c r="AE12" i="10"/>
  <c r="AD12" i="10"/>
  <c r="AC12" i="10"/>
  <c r="AB12" i="10"/>
  <c r="AB3" i="10" s="1"/>
  <c r="AB2" i="10" s="1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L7" i="10" s="1"/>
  <c r="L6" i="10" s="1"/>
  <c r="K12" i="10"/>
  <c r="J12" i="10"/>
  <c r="I12" i="10"/>
  <c r="H12" i="10"/>
  <c r="H7" i="10" s="1"/>
  <c r="H6" i="10" s="1"/>
  <c r="G12" i="10"/>
  <c r="F12" i="10"/>
  <c r="E12" i="10"/>
  <c r="E3" i="10" s="1"/>
  <c r="EY9" i="10"/>
  <c r="EY8" i="10" s="1"/>
  <c r="EX9" i="10"/>
  <c r="EX8" i="10" s="1"/>
  <c r="EX7" i="10" s="1"/>
  <c r="EX6" i="10" s="1"/>
  <c r="EW9" i="10"/>
  <c r="EW8" i="10" s="1"/>
  <c r="EV9" i="10"/>
  <c r="EV8" i="10" s="1"/>
  <c r="EU9" i="10"/>
  <c r="EU8" i="10" s="1"/>
  <c r="EU7" i="10" s="1"/>
  <c r="ET9" i="10"/>
  <c r="ET8" i="10" s="1"/>
  <c r="ET7" i="10" s="1"/>
  <c r="ET6" i="10" s="1"/>
  <c r="ES9" i="10"/>
  <c r="ES8" i="10"/>
  <c r="ES7" i="10" s="1"/>
  <c r="ES6" i="10" s="1"/>
  <c r="ER9" i="10"/>
  <c r="ER8" i="10"/>
  <c r="EQ9" i="10"/>
  <c r="EP9" i="10"/>
  <c r="EP8" i="10" s="1"/>
  <c r="EP7" i="10" s="1"/>
  <c r="EP6" i="10" s="1"/>
  <c r="EO9" i="10"/>
  <c r="EO8" i="10" s="1"/>
  <c r="EN9" i="10"/>
  <c r="EN8" i="10"/>
  <c r="EM9" i="10"/>
  <c r="EM8" i="10" s="1"/>
  <c r="EM7" i="10" s="1"/>
  <c r="EM6" i="10" s="1"/>
  <c r="EL9" i="10"/>
  <c r="EL8" i="10" s="1"/>
  <c r="EK9" i="10"/>
  <c r="EK8" i="10" s="1"/>
  <c r="EJ9" i="10"/>
  <c r="EJ8" i="10" s="1"/>
  <c r="EI9" i="10"/>
  <c r="EI8" i="10" s="1"/>
  <c r="EI7" i="10" s="1"/>
  <c r="EI6" i="10" s="1"/>
  <c r="EH9" i="10"/>
  <c r="EH8" i="10" s="1"/>
  <c r="EH7" i="10" s="1"/>
  <c r="EH6" i="10" s="1"/>
  <c r="EG9" i="10"/>
  <c r="EG8" i="10" s="1"/>
  <c r="EF9" i="10"/>
  <c r="EF8" i="10" s="1"/>
  <c r="EE9" i="10"/>
  <c r="ED9" i="10"/>
  <c r="EC9" i="10"/>
  <c r="EC8" i="10"/>
  <c r="EB9" i="10"/>
  <c r="EB8" i="10" s="1"/>
  <c r="EA9" i="10"/>
  <c r="EA8" i="10" s="1"/>
  <c r="DZ9" i="10"/>
  <c r="DZ8" i="10" s="1"/>
  <c r="DY9" i="10"/>
  <c r="DY8" i="10" s="1"/>
  <c r="DX9" i="10"/>
  <c r="DX8" i="10" s="1"/>
  <c r="DW9" i="10"/>
  <c r="DW8" i="10" s="1"/>
  <c r="DV9" i="10"/>
  <c r="DV8" i="10" s="1"/>
  <c r="DU9" i="10"/>
  <c r="DU8" i="10" s="1"/>
  <c r="DT9" i="10"/>
  <c r="DT8" i="10" s="1"/>
  <c r="DS9" i="10"/>
  <c r="DS8" i="10" s="1"/>
  <c r="DS7" i="10" s="1"/>
  <c r="DR9" i="10"/>
  <c r="DR8" i="10" s="1"/>
  <c r="DR7" i="10" s="1"/>
  <c r="DR6" i="10" s="1"/>
  <c r="DQ9" i="10"/>
  <c r="DQ8" i="10" s="1"/>
  <c r="DP9" i="10"/>
  <c r="DP8" i="10" s="1"/>
  <c r="DO9" i="10"/>
  <c r="DN9" i="10"/>
  <c r="DN8" i="10" s="1"/>
  <c r="DN7" i="10" s="1"/>
  <c r="DN6" i="10" s="1"/>
  <c r="DM9" i="10"/>
  <c r="DM8" i="10"/>
  <c r="DL9" i="10"/>
  <c r="DL8" i="10"/>
  <c r="DK9" i="10"/>
  <c r="DK8" i="10"/>
  <c r="DK7" i="10" s="1"/>
  <c r="DK6" i="10" s="1"/>
  <c r="DJ9" i="10"/>
  <c r="DJ8" i="10"/>
  <c r="DI9" i="10"/>
  <c r="DI8" i="10" s="1"/>
  <c r="DH9" i="10"/>
  <c r="DH8" i="10" s="1"/>
  <c r="DG9" i="10"/>
  <c r="DG8" i="10" s="1"/>
  <c r="DG7" i="10" s="1"/>
  <c r="DG6" i="10" s="1"/>
  <c r="DF9" i="10"/>
  <c r="DF8" i="10" s="1"/>
  <c r="DE9" i="10"/>
  <c r="DE8" i="10" s="1"/>
  <c r="DD9" i="10"/>
  <c r="DD8" i="10" s="1"/>
  <c r="DC9" i="10"/>
  <c r="DC8" i="10" s="1"/>
  <c r="DB9" i="10"/>
  <c r="DA9" i="10"/>
  <c r="DA8" i="10" s="1"/>
  <c r="DA7" i="10" s="1"/>
  <c r="DA6" i="10" s="1"/>
  <c r="CZ9" i="10"/>
  <c r="CZ8" i="10"/>
  <c r="CY9" i="10"/>
  <c r="CX9" i="10"/>
  <c r="CX8" i="10" s="1"/>
  <c r="CX7" i="10" s="1"/>
  <c r="CW9" i="10"/>
  <c r="CW8" i="10" s="1"/>
  <c r="CW7" i="10" s="1"/>
  <c r="CW6" i="10" s="1"/>
  <c r="CV9" i="10"/>
  <c r="CV8" i="10"/>
  <c r="CU9" i="10"/>
  <c r="CU8" i="10"/>
  <c r="CU7" i="10" s="1"/>
  <c r="CU6" i="10" s="1"/>
  <c r="CT9" i="10"/>
  <c r="CT8" i="10" s="1"/>
  <c r="CT7" i="10" s="1"/>
  <c r="CT6" i="10" s="1"/>
  <c r="CS9" i="10"/>
  <c r="CS8" i="10" s="1"/>
  <c r="CR9" i="10"/>
  <c r="CR8" i="10" s="1"/>
  <c r="CR7" i="10" s="1"/>
  <c r="CR6" i="10" s="1"/>
  <c r="CQ9" i="10"/>
  <c r="CQ8" i="10"/>
  <c r="CP9" i="10"/>
  <c r="CP8" i="10" s="1"/>
  <c r="CO9" i="10"/>
  <c r="CO8" i="10" s="1"/>
  <c r="CO7" i="10" s="1"/>
  <c r="CO6" i="10" s="1"/>
  <c r="CN9" i="10"/>
  <c r="CN8" i="10" s="1"/>
  <c r="CM9" i="10"/>
  <c r="CM8" i="10" s="1"/>
  <c r="CM7" i="10" s="1"/>
  <c r="CM6" i="10" s="1"/>
  <c r="CL9" i="10"/>
  <c r="CL8" i="10" s="1"/>
  <c r="CL7" i="10" s="1"/>
  <c r="CL6" i="10" s="1"/>
  <c r="CK9" i="10"/>
  <c r="CK8" i="10" s="1"/>
  <c r="CJ9" i="10"/>
  <c r="CJ8" i="10"/>
  <c r="CJ7" i="10" s="1"/>
  <c r="CJ6" i="10" s="1"/>
  <c r="CI9" i="10"/>
  <c r="CI8" i="10" s="1"/>
  <c r="CI7" i="10" s="1"/>
  <c r="CI6" i="10" s="1"/>
  <c r="CH9" i="10"/>
  <c r="CG9" i="10"/>
  <c r="CG8" i="10" s="1"/>
  <c r="CG7" i="10" s="1"/>
  <c r="CG6" i="10" s="1"/>
  <c r="CF9" i="10"/>
  <c r="CF8" i="10" s="1"/>
  <c r="CE9" i="10"/>
  <c r="CE8" i="10" s="1"/>
  <c r="CE7" i="10" s="1"/>
  <c r="CD9" i="10"/>
  <c r="CD8" i="10" s="1"/>
  <c r="CD7" i="10" s="1"/>
  <c r="CD6" i="10" s="1"/>
  <c r="CC9" i="10"/>
  <c r="CC8" i="10" s="1"/>
  <c r="CB9" i="10"/>
  <c r="CB8" i="10"/>
  <c r="CA9" i="10"/>
  <c r="CA8" i="10" s="1"/>
  <c r="CA7" i="10" s="1"/>
  <c r="CA6" i="10" s="1"/>
  <c r="BZ9" i="10"/>
  <c r="BZ8" i="10" s="1"/>
  <c r="BZ7" i="10" s="1"/>
  <c r="BY9" i="10"/>
  <c r="BY8" i="10"/>
  <c r="BY7" i="10" s="1"/>
  <c r="BY6" i="10" s="1"/>
  <c r="BX9" i="10"/>
  <c r="BX8" i="10" s="1"/>
  <c r="BW9" i="10"/>
  <c r="BW8" i="10" s="1"/>
  <c r="BV9" i="10"/>
  <c r="BV8" i="10"/>
  <c r="BU9" i="10"/>
  <c r="BU8" i="10" s="1"/>
  <c r="BU7" i="10" s="1"/>
  <c r="BU6" i="10" s="1"/>
  <c r="BT9" i="10"/>
  <c r="BT8" i="10" s="1"/>
  <c r="BT7" i="10" s="1"/>
  <c r="BT6" i="10" s="1"/>
  <c r="BS9" i="10"/>
  <c r="BR9" i="10"/>
  <c r="BR8" i="10" s="1"/>
  <c r="BQ9" i="10"/>
  <c r="BQ8" i="10" s="1"/>
  <c r="BP9" i="10"/>
  <c r="BP8" i="10" s="1"/>
  <c r="BO9" i="10"/>
  <c r="BO8" i="10" s="1"/>
  <c r="BO7" i="10" s="1"/>
  <c r="BO6" i="10" s="1"/>
  <c r="BN9" i="10"/>
  <c r="BN8" i="10" s="1"/>
  <c r="BM9" i="10"/>
  <c r="BM8" i="10" s="1"/>
  <c r="BM7" i="10" s="1"/>
  <c r="BM6" i="10" s="1"/>
  <c r="BL9" i="10"/>
  <c r="BL8" i="10" s="1"/>
  <c r="BK9" i="10"/>
  <c r="BJ9" i="10"/>
  <c r="BJ8" i="10" s="1"/>
  <c r="BI9" i="10"/>
  <c r="BI8" i="10" s="1"/>
  <c r="BH9" i="10"/>
  <c r="BH8" i="10" s="1"/>
  <c r="BG9" i="10"/>
  <c r="BG8" i="10" s="1"/>
  <c r="BG7" i="10" s="1"/>
  <c r="BG6" i="10" s="1"/>
  <c r="BF9" i="10"/>
  <c r="BF8" i="10" s="1"/>
  <c r="BF7" i="10" s="1"/>
  <c r="BF6" i="10" s="1"/>
  <c r="BE9" i="10"/>
  <c r="BE8" i="10" s="1"/>
  <c r="BD9" i="10"/>
  <c r="BD8" i="10" s="1"/>
  <c r="BC9" i="10"/>
  <c r="BB9" i="10"/>
  <c r="BB8" i="10" s="1"/>
  <c r="BB7" i="10" s="1"/>
  <c r="BB6" i="10" s="1"/>
  <c r="BA9" i="10"/>
  <c r="BA8" i="10" s="1"/>
  <c r="BA7" i="10" s="1"/>
  <c r="BA6" i="10" s="1"/>
  <c r="AZ9" i="10"/>
  <c r="AZ8" i="10" s="1"/>
  <c r="AY9" i="10"/>
  <c r="AY8" i="10"/>
  <c r="AY7" i="10" s="1"/>
  <c r="AY6" i="10" s="1"/>
  <c r="AX9" i="10"/>
  <c r="AX8" i="10" s="1"/>
  <c r="AW9" i="10"/>
  <c r="AW8" i="10"/>
  <c r="AW7" i="10" s="1"/>
  <c r="AW6" i="10" s="1"/>
  <c r="AV9" i="10"/>
  <c r="AV8" i="10" s="1"/>
  <c r="AU9" i="10"/>
  <c r="AU8" i="10" s="1"/>
  <c r="AT9" i="10"/>
  <c r="AT8" i="10" s="1"/>
  <c r="AS9" i="10"/>
  <c r="AS8" i="10" s="1"/>
  <c r="AS7" i="10" s="1"/>
  <c r="AS6" i="10" s="1"/>
  <c r="AR9" i="10"/>
  <c r="AR8" i="10" s="1"/>
  <c r="AQ9" i="10"/>
  <c r="AQ8" i="10" s="1"/>
  <c r="AQ7" i="10" s="1"/>
  <c r="AQ6" i="10" s="1"/>
  <c r="AP9" i="10"/>
  <c r="AP8" i="10" s="1"/>
  <c r="AO9" i="10"/>
  <c r="AO8" i="10" s="1"/>
  <c r="AO7" i="10" s="1"/>
  <c r="AO6" i="10" s="1"/>
  <c r="AN9" i="10"/>
  <c r="AN8" i="10" s="1"/>
  <c r="AM9" i="10"/>
  <c r="AL9" i="10"/>
  <c r="AL8" i="10" s="1"/>
  <c r="AL7" i="10" s="1"/>
  <c r="AL6" i="10" s="1"/>
  <c r="AK9" i="10"/>
  <c r="AK8" i="10" s="1"/>
  <c r="AK7" i="10" s="1"/>
  <c r="AK6" i="10" s="1"/>
  <c r="AJ9" i="10"/>
  <c r="AJ8" i="10" s="1"/>
  <c r="AI9" i="10"/>
  <c r="AI8" i="10" s="1"/>
  <c r="AH9" i="10"/>
  <c r="AH8" i="10" s="1"/>
  <c r="AH7" i="10" s="1"/>
  <c r="AH6" i="10" s="1"/>
  <c r="AG9" i="10"/>
  <c r="AG8" i="10" s="1"/>
  <c r="AG7" i="10" s="1"/>
  <c r="AG6" i="10" s="1"/>
  <c r="AF9" i="10"/>
  <c r="AF8" i="10" s="1"/>
  <c r="AE9" i="10"/>
  <c r="AE8" i="10" s="1"/>
  <c r="AE7" i="10" s="1"/>
  <c r="AE6" i="10" s="1"/>
  <c r="AD9" i="10"/>
  <c r="AD8" i="10" s="1"/>
  <c r="AC9" i="10"/>
  <c r="AC8" i="10"/>
  <c r="AB9" i="10"/>
  <c r="AB8" i="10" s="1"/>
  <c r="AA9" i="10"/>
  <c r="AA8" i="10" s="1"/>
  <c r="Z9" i="10"/>
  <c r="Z8" i="10"/>
  <c r="Y9" i="10"/>
  <c r="Y8" i="10" s="1"/>
  <c r="X9" i="10"/>
  <c r="X8" i="10" s="1"/>
  <c r="W9" i="10"/>
  <c r="W8" i="10" s="1"/>
  <c r="V9" i="10"/>
  <c r="V8" i="10" s="1"/>
  <c r="U9" i="10"/>
  <c r="U8" i="10" s="1"/>
  <c r="T9" i="10"/>
  <c r="T8" i="10" s="1"/>
  <c r="S9" i="10"/>
  <c r="S8" i="10" s="1"/>
  <c r="S7" i="10" s="1"/>
  <c r="S6" i="10" s="1"/>
  <c r="R9" i="10"/>
  <c r="R8" i="10" s="1"/>
  <c r="R7" i="10" s="1"/>
  <c r="R6" i="10" s="1"/>
  <c r="Q9" i="10"/>
  <c r="Q8" i="10" s="1"/>
  <c r="P9" i="10"/>
  <c r="P8" i="10" s="1"/>
  <c r="O9" i="10"/>
  <c r="O8" i="10" s="1"/>
  <c r="O7" i="10" s="1"/>
  <c r="O6" i="10" s="1"/>
  <c r="N9" i="10"/>
  <c r="N8" i="10"/>
  <c r="N7" i="10" s="1"/>
  <c r="N6" i="10" s="1"/>
  <c r="M9" i="10"/>
  <c r="M8" i="10" s="1"/>
  <c r="L9" i="10"/>
  <c r="L8" i="10" s="1"/>
  <c r="K9" i="10"/>
  <c r="K8" i="10" s="1"/>
  <c r="K7" i="10" s="1"/>
  <c r="K6" i="10" s="1"/>
  <c r="J9" i="10"/>
  <c r="J8" i="10" s="1"/>
  <c r="I9" i="10"/>
  <c r="I8" i="10" s="1"/>
  <c r="H9" i="10"/>
  <c r="H8" i="10" s="1"/>
  <c r="G9" i="10"/>
  <c r="F9" i="10"/>
  <c r="F8" i="10" s="1"/>
  <c r="F7" i="10" s="1"/>
  <c r="F6" i="10" s="1"/>
  <c r="E9" i="10"/>
  <c r="E8" i="10" s="1"/>
  <c r="E7" i="10" s="1"/>
  <c r="E6" i="10" s="1"/>
  <c r="EQ8" i="10"/>
  <c r="EQ7" i="10" s="1"/>
  <c r="EQ6" i="10" s="1"/>
  <c r="EE8" i="10"/>
  <c r="EE7" i="10" s="1"/>
  <c r="EE6" i="10" s="1"/>
  <c r="ED8" i="10"/>
  <c r="ED7" i="10" s="1"/>
  <c r="ED6" i="10" s="1"/>
  <c r="DO8" i="10"/>
  <c r="DO7" i="10" s="1"/>
  <c r="DO6" i="10" s="1"/>
  <c r="DB8" i="10"/>
  <c r="CY8" i="10"/>
  <c r="CH8" i="10"/>
  <c r="BS8" i="10"/>
  <c r="BK8" i="10"/>
  <c r="BC8" i="10"/>
  <c r="BC7" i="10" s="1"/>
  <c r="BC6" i="10" s="1"/>
  <c r="AM8" i="10"/>
  <c r="AD7" i="10"/>
  <c r="AD6" i="10" s="1"/>
  <c r="G8" i="10"/>
  <c r="BS7" i="10"/>
  <c r="BS6" i="10" s="1"/>
  <c r="AI7" i="10"/>
  <c r="AI6" i="10" s="1"/>
  <c r="EY4" i="10"/>
  <c r="EY3" i="10" s="1"/>
  <c r="EY2" i="10" s="1"/>
  <c r="EX4" i="10"/>
  <c r="EX3" i="10" s="1"/>
  <c r="EW4" i="10"/>
  <c r="EW3" i="10" s="1"/>
  <c r="EW2" i="10" s="1"/>
  <c r="EV4" i="10"/>
  <c r="EU4" i="10"/>
  <c r="ET4" i="10"/>
  <c r="ET3" i="10" s="1"/>
  <c r="ES4" i="10"/>
  <c r="ES3" i="10" s="1"/>
  <c r="ES2" i="10" s="1"/>
  <c r="ER4" i="10"/>
  <c r="EQ4" i="10"/>
  <c r="EQ3" i="10" s="1"/>
  <c r="EQ2" i="10" s="1"/>
  <c r="EP4" i="10"/>
  <c r="EP3" i="10" s="1"/>
  <c r="EP2" i="10" s="1"/>
  <c r="EO4" i="10"/>
  <c r="EO3" i="10" s="1"/>
  <c r="EO2" i="10" s="1"/>
  <c r="EN4" i="10"/>
  <c r="EM4" i="10"/>
  <c r="EM3" i="10" s="1"/>
  <c r="EM2" i="10" s="1"/>
  <c r="EL4" i="10"/>
  <c r="EL3" i="10" s="1"/>
  <c r="EL2" i="10" s="1"/>
  <c r="EK4" i="10"/>
  <c r="EK3" i="10" s="1"/>
  <c r="EK2" i="10" s="1"/>
  <c r="EJ4" i="10"/>
  <c r="EI4" i="10"/>
  <c r="EI3" i="10" s="1"/>
  <c r="EI2" i="10" s="1"/>
  <c r="EH4" i="10"/>
  <c r="EH3" i="10" s="1"/>
  <c r="EG4" i="10"/>
  <c r="EG3" i="10" s="1"/>
  <c r="EG2" i="10" s="1"/>
  <c r="EF4" i="10"/>
  <c r="EE4" i="10"/>
  <c r="EE3" i="10" s="1"/>
  <c r="EE2" i="10" s="1"/>
  <c r="ED4" i="10"/>
  <c r="ED3" i="10" s="1"/>
  <c r="EC4" i="10"/>
  <c r="EC3" i="10" s="1"/>
  <c r="EC2" i="10" s="1"/>
  <c r="EB4" i="10"/>
  <c r="EA4" i="10"/>
  <c r="EA3" i="10" s="1"/>
  <c r="EA2" i="10" s="1"/>
  <c r="DZ4" i="10"/>
  <c r="DZ3" i="10" s="1"/>
  <c r="DZ2" i="10" s="1"/>
  <c r="DY4" i="10"/>
  <c r="DY3" i="10" s="1"/>
  <c r="DY2" i="10" s="1"/>
  <c r="DX4" i="10"/>
  <c r="DW4" i="10"/>
  <c r="DW3" i="10" s="1"/>
  <c r="DW2" i="10" s="1"/>
  <c r="DV4" i="10"/>
  <c r="DV3" i="10" s="1"/>
  <c r="DV2" i="10" s="1"/>
  <c r="DU4" i="10"/>
  <c r="DU3" i="10" s="1"/>
  <c r="DU2" i="10" s="1"/>
  <c r="DT4" i="10"/>
  <c r="DS4" i="10"/>
  <c r="DS3" i="10" s="1"/>
  <c r="DS2" i="10" s="1"/>
  <c r="DR4" i="10"/>
  <c r="DR3" i="10" s="1"/>
  <c r="DR2" i="10" s="1"/>
  <c r="DQ4" i="10"/>
  <c r="DQ3" i="10" s="1"/>
  <c r="DQ2" i="10" s="1"/>
  <c r="DP4" i="10"/>
  <c r="DO4" i="10"/>
  <c r="DN4" i="10"/>
  <c r="DN3" i="10" s="1"/>
  <c r="DN2" i="10" s="1"/>
  <c r="DM4" i="10"/>
  <c r="DL4" i="10"/>
  <c r="DK4" i="10"/>
  <c r="DJ4" i="10"/>
  <c r="DI4" i="10"/>
  <c r="DI3" i="10" s="1"/>
  <c r="DI2" i="10" s="1"/>
  <c r="DH4" i="10"/>
  <c r="DG4" i="10"/>
  <c r="DG3" i="10" s="1"/>
  <c r="DG2" i="10" s="1"/>
  <c r="DF4" i="10"/>
  <c r="DE4" i="10"/>
  <c r="DE3" i="10" s="1"/>
  <c r="DE2" i="10" s="1"/>
  <c r="DD4" i="10"/>
  <c r="DC4" i="10"/>
  <c r="DC3" i="10" s="1"/>
  <c r="DC2" i="10" s="1"/>
  <c r="DB4" i="10"/>
  <c r="DB3" i="10" s="1"/>
  <c r="DB2" i="10" s="1"/>
  <c r="DA4" i="10"/>
  <c r="DA3" i="10" s="1"/>
  <c r="DA2" i="10" s="1"/>
  <c r="CZ4" i="10"/>
  <c r="CY4" i="10"/>
  <c r="CY3" i="10" s="1"/>
  <c r="CY2" i="10" s="1"/>
  <c r="CX4" i="10"/>
  <c r="CX3" i="10" s="1"/>
  <c r="CX2" i="10" s="1"/>
  <c r="CW4" i="10"/>
  <c r="CW3" i="10" s="1"/>
  <c r="CW2" i="10" s="1"/>
  <c r="CV4" i="10"/>
  <c r="CU4" i="10"/>
  <c r="CU3" i="10" s="1"/>
  <c r="CU2" i="10" s="1"/>
  <c r="CT4" i="10"/>
  <c r="CT3" i="10" s="1"/>
  <c r="CT2" i="10" s="1"/>
  <c r="CS4" i="10"/>
  <c r="CS3" i="10" s="1"/>
  <c r="CS2" i="10" s="1"/>
  <c r="CR4" i="10"/>
  <c r="CQ4" i="10"/>
  <c r="CQ3" i="10" s="1"/>
  <c r="CP4" i="10"/>
  <c r="CO4" i="10"/>
  <c r="CO3" i="10" s="1"/>
  <c r="CO2" i="10" s="1"/>
  <c r="CN4" i="10"/>
  <c r="CM4" i="10"/>
  <c r="CM3" i="10" s="1"/>
  <c r="CM2" i="10" s="1"/>
  <c r="CL4" i="10"/>
  <c r="CL3" i="10" s="1"/>
  <c r="CK4" i="10"/>
  <c r="CK3" i="10" s="1"/>
  <c r="CK2" i="10" s="1"/>
  <c r="CJ4" i="10"/>
  <c r="CI4" i="10"/>
  <c r="CI3" i="10" s="1"/>
  <c r="CI2" i="10" s="1"/>
  <c r="CH4" i="10"/>
  <c r="CH3" i="10" s="1"/>
  <c r="CH2" i="10" s="1"/>
  <c r="CG4" i="10"/>
  <c r="CG3" i="10" s="1"/>
  <c r="CG2" i="10" s="1"/>
  <c r="CF4" i="10"/>
  <c r="CE4" i="10"/>
  <c r="CE3" i="10" s="1"/>
  <c r="CE2" i="10" s="1"/>
  <c r="CD4" i="10"/>
  <c r="CD3" i="10" s="1"/>
  <c r="CD2" i="10" s="1"/>
  <c r="CC4" i="10"/>
  <c r="CC3" i="10" s="1"/>
  <c r="CC2" i="10" s="1"/>
  <c r="CB4" i="10"/>
  <c r="CA4" i="10"/>
  <c r="CA3" i="10" s="1"/>
  <c r="CA2" i="10" s="1"/>
  <c r="BZ4" i="10"/>
  <c r="BZ3" i="10" s="1"/>
  <c r="BY4" i="10"/>
  <c r="BY3" i="10" s="1"/>
  <c r="BY2" i="10" s="1"/>
  <c r="BX4" i="10"/>
  <c r="BW4" i="10"/>
  <c r="BW3" i="10" s="1"/>
  <c r="BW2" i="10" s="1"/>
  <c r="BV4" i="10"/>
  <c r="BV3" i="10" s="1"/>
  <c r="BV2" i="10" s="1"/>
  <c r="BU4" i="10"/>
  <c r="BU3" i="10" s="1"/>
  <c r="BU2" i="10" s="1"/>
  <c r="BT4" i="10"/>
  <c r="BS4" i="10"/>
  <c r="BS3" i="10" s="1"/>
  <c r="BR4" i="10"/>
  <c r="BQ4" i="10"/>
  <c r="BQ3" i="10" s="1"/>
  <c r="BQ2" i="10" s="1"/>
  <c r="BP4" i="10"/>
  <c r="BO4" i="10"/>
  <c r="BO3" i="10" s="1"/>
  <c r="BO2" i="10" s="1"/>
  <c r="BN4" i="10"/>
  <c r="BM4" i="10"/>
  <c r="BM3" i="10" s="1"/>
  <c r="BL4" i="10"/>
  <c r="BK4" i="10"/>
  <c r="BK3" i="10" s="1"/>
  <c r="BK2" i="10" s="1"/>
  <c r="BJ4" i="10"/>
  <c r="BI4" i="10"/>
  <c r="BI3" i="10" s="1"/>
  <c r="BI2" i="10" s="1"/>
  <c r="BH4" i="10"/>
  <c r="BG4" i="10"/>
  <c r="BG3" i="10" s="1"/>
  <c r="BG2" i="10" s="1"/>
  <c r="BF4" i="10"/>
  <c r="BF3" i="10" s="1"/>
  <c r="BE4" i="10"/>
  <c r="BE3" i="10" s="1"/>
  <c r="BE2" i="10" s="1"/>
  <c r="BD4" i="10"/>
  <c r="BC4" i="10"/>
  <c r="BC3" i="10" s="1"/>
  <c r="BC2" i="10" s="1"/>
  <c r="BB4" i="10"/>
  <c r="BB3" i="10" s="1"/>
  <c r="BB2" i="10" s="1"/>
  <c r="BA4" i="10"/>
  <c r="BA3" i="10" s="1"/>
  <c r="BA2" i="10" s="1"/>
  <c r="AZ4" i="10"/>
  <c r="AY4" i="10"/>
  <c r="AY3" i="10" s="1"/>
  <c r="AY2" i="10" s="1"/>
  <c r="AX4" i="10"/>
  <c r="AW4" i="10"/>
  <c r="AW3" i="10" s="1"/>
  <c r="AW2" i="10" s="1"/>
  <c r="AV4" i="10"/>
  <c r="AU4" i="10"/>
  <c r="AT4" i="10"/>
  <c r="AS4" i="10"/>
  <c r="AS3" i="10" s="1"/>
  <c r="AS2" i="10" s="1"/>
  <c r="AR4" i="10"/>
  <c r="AQ4" i="10"/>
  <c r="AQ3" i="10" s="1"/>
  <c r="AQ2" i="10" s="1"/>
  <c r="AP4" i="10"/>
  <c r="AO4" i="10"/>
  <c r="AO3" i="10" s="1"/>
  <c r="AO2" i="10" s="1"/>
  <c r="AN4" i="10"/>
  <c r="AM4" i="10"/>
  <c r="AM3" i="10" s="1"/>
  <c r="AM2" i="10" s="1"/>
  <c r="AL4" i="10"/>
  <c r="AL3" i="10" s="1"/>
  <c r="AK4" i="10"/>
  <c r="AK3" i="10" s="1"/>
  <c r="AK2" i="10" s="1"/>
  <c r="AJ4" i="10"/>
  <c r="AI4" i="10"/>
  <c r="AI3" i="10" s="1"/>
  <c r="AI2" i="10" s="1"/>
  <c r="AH4" i="10"/>
  <c r="AG4" i="10"/>
  <c r="AG3" i="10" s="1"/>
  <c r="AG2" i="10" s="1"/>
  <c r="AF4" i="10"/>
  <c r="AE4" i="10"/>
  <c r="AD4" i="10"/>
  <c r="AD3" i="10" s="1"/>
  <c r="AD2" i="10" s="1"/>
  <c r="AC4" i="10"/>
  <c r="AC3" i="10" s="1"/>
  <c r="AC2" i="10" s="1"/>
  <c r="AB4" i="10"/>
  <c r="AA4" i="10"/>
  <c r="AA3" i="10" s="1"/>
  <c r="AA2" i="10" s="1"/>
  <c r="Z4" i="10"/>
  <c r="Z3" i="10" s="1"/>
  <c r="Y4" i="10"/>
  <c r="Y3" i="10" s="1"/>
  <c r="Y2" i="10" s="1"/>
  <c r="X4" i="10"/>
  <c r="W4" i="10"/>
  <c r="W3" i="10" s="1"/>
  <c r="W2" i="10" s="1"/>
  <c r="V4" i="10"/>
  <c r="V3" i="10" s="1"/>
  <c r="V2" i="10" s="1"/>
  <c r="U4" i="10"/>
  <c r="U3" i="10" s="1"/>
  <c r="U2" i="10" s="1"/>
  <c r="T4" i="10"/>
  <c r="S4" i="10"/>
  <c r="S3" i="10" s="1"/>
  <c r="S2" i="10" s="1"/>
  <c r="R4" i="10"/>
  <c r="R3" i="10" s="1"/>
  <c r="Q4" i="10"/>
  <c r="Q3" i="10" s="1"/>
  <c r="Q2" i="10" s="1"/>
  <c r="P4" i="10"/>
  <c r="O4" i="10"/>
  <c r="O3" i="10" s="1"/>
  <c r="O2" i="10" s="1"/>
  <c r="N4" i="10"/>
  <c r="N3" i="10" s="1"/>
  <c r="M4" i="10"/>
  <c r="M3" i="10" s="1"/>
  <c r="M2" i="10" s="1"/>
  <c r="L4" i="10"/>
  <c r="K4" i="10"/>
  <c r="K3" i="10" s="1"/>
  <c r="K2" i="10" s="1"/>
  <c r="J4" i="10"/>
  <c r="J3" i="10" s="1"/>
  <c r="J2" i="10" s="1"/>
  <c r="I4" i="10"/>
  <c r="I3" i="10" s="1"/>
  <c r="I2" i="10" s="1"/>
  <c r="H4" i="10"/>
  <c r="G4" i="10"/>
  <c r="G3" i="10" s="1"/>
  <c r="G2" i="10" s="1"/>
  <c r="F4" i="10"/>
  <c r="F3" i="10" s="1"/>
  <c r="DO3" i="10"/>
  <c r="DO2" i="10" s="1"/>
  <c r="AX3" i="10"/>
  <c r="AX2" i="10" s="1"/>
  <c r="AH3" i="10"/>
  <c r="AH2" i="10" s="1"/>
  <c r="R2" i="10"/>
  <c r="D87" i="9"/>
  <c r="C87" i="9"/>
  <c r="D83" i="9"/>
  <c r="C83" i="9"/>
  <c r="D79" i="9"/>
  <c r="C79" i="9"/>
  <c r="D70" i="9"/>
  <c r="C70" i="9"/>
  <c r="D59" i="9"/>
  <c r="C59" i="9"/>
  <c r="D52" i="9"/>
  <c r="C52" i="9"/>
  <c r="D50" i="9"/>
  <c r="C50" i="9"/>
  <c r="D41" i="9"/>
  <c r="C41" i="9"/>
  <c r="D25" i="9"/>
  <c r="C25" i="9"/>
  <c r="C96" i="9" s="1"/>
  <c r="D19" i="9"/>
  <c r="D96" i="9" s="1"/>
  <c r="C19" i="9"/>
  <c r="J10" i="7"/>
  <c r="J11" i="7"/>
  <c r="C63" i="6"/>
  <c r="C41" i="6"/>
  <c r="C142" i="6" s="1"/>
  <c r="C252" i="5"/>
  <c r="C251" i="5" s="1"/>
  <c r="C247" i="5"/>
  <c r="C241" i="5"/>
  <c r="C239" i="5"/>
  <c r="C231" i="5"/>
  <c r="C227" i="5"/>
  <c r="C218" i="5"/>
  <c r="C208" i="5"/>
  <c r="C202" i="5"/>
  <c r="C192" i="5"/>
  <c r="C181" i="5"/>
  <c r="C175" i="5"/>
  <c r="C165" i="5"/>
  <c r="C157" i="5"/>
  <c r="C147" i="5"/>
  <c r="C137" i="5"/>
  <c r="C127" i="5"/>
  <c r="C117" i="5"/>
  <c r="C106" i="5" s="1"/>
  <c r="C107" i="5"/>
  <c r="C96" i="5"/>
  <c r="C92" i="5"/>
  <c r="C86" i="5"/>
  <c r="C83" i="5"/>
  <c r="C75" i="5"/>
  <c r="C65" i="5"/>
  <c r="C55" i="5"/>
  <c r="C51" i="5"/>
  <c r="C42" i="5"/>
  <c r="C41" i="5" s="1"/>
  <c r="C29" i="5"/>
  <c r="C24" i="5"/>
  <c r="C15" i="5"/>
  <c r="C5" i="5"/>
  <c r="C4" i="5" s="1"/>
  <c r="C414" i="5" s="1"/>
  <c r="M7" i="10"/>
  <c r="M6" i="10" s="1"/>
  <c r="Q7" i="10"/>
  <c r="Q6" i="10" s="1"/>
  <c r="Y7" i="10"/>
  <c r="Y6" i="10" s="1"/>
  <c r="AC7" i="10"/>
  <c r="AC6" i="10" s="1"/>
  <c r="DI7" i="10"/>
  <c r="DI6" i="10" s="1"/>
  <c r="EC7" i="10"/>
  <c r="EC6" i="10" s="1"/>
  <c r="EW7" i="10"/>
  <c r="EW6" i="10" s="1"/>
  <c r="G7" i="10"/>
  <c r="G6" i="10" s="1"/>
  <c r="C191" i="5"/>
  <c r="AE3" i="10"/>
  <c r="AE2" i="10" s="1"/>
  <c r="AU3" i="10"/>
  <c r="AU2" i="10" s="1"/>
  <c r="BS2" i="10"/>
  <c r="CQ2" i="10"/>
  <c r="DK3" i="10"/>
  <c r="DK2" i="10" s="1"/>
  <c r="EU3" i="10"/>
  <c r="EU2" i="10" s="1"/>
  <c r="AT3" i="10"/>
  <c r="AT2" i="10" s="1"/>
  <c r="BR3" i="10"/>
  <c r="BR2" i="10" s="1"/>
  <c r="CP3" i="10"/>
  <c r="CP2" i="10"/>
  <c r="DJ3" i="10"/>
  <c r="DJ2" i="10" s="1"/>
  <c r="CY7" i="10"/>
  <c r="CY6" i="10" s="1"/>
  <c r="AA7" i="10"/>
  <c r="AA6" i="10" s="1"/>
  <c r="BW7" i="10"/>
  <c r="BW6" i="10" s="1"/>
  <c r="CE6" i="10"/>
  <c r="CQ7" i="10"/>
  <c r="CQ6" i="10" s="1"/>
  <c r="DC7" i="10"/>
  <c r="DC6" i="10" s="1"/>
  <c r="DS6" i="10"/>
  <c r="DW7" i="10"/>
  <c r="DW6" i="10" s="1"/>
  <c r="EU6" i="10"/>
  <c r="F2" i="10"/>
  <c r="N2" i="10"/>
  <c r="V7" i="10"/>
  <c r="V6" i="10" s="1"/>
  <c r="Z7" i="10"/>
  <c r="Z6" i="10" s="1"/>
  <c r="Z2" i="10"/>
  <c r="AL2" i="10"/>
  <c r="BF2" i="10"/>
  <c r="BJ3" i="10"/>
  <c r="BJ2" i="10" s="1"/>
  <c r="BZ6" i="10"/>
  <c r="BZ2" i="10"/>
  <c r="CL2" i="10"/>
  <c r="DF3" i="10"/>
  <c r="DF2" i="10" s="1"/>
  <c r="ED2" i="10"/>
  <c r="ET2" i="10"/>
  <c r="EX2" i="10"/>
  <c r="E2" i="10"/>
  <c r="BN3" i="10"/>
  <c r="BN2" i="10" s="1"/>
  <c r="EH2" i="10"/>
  <c r="AP3" i="10"/>
  <c r="AP2" i="10" s="1"/>
  <c r="T3" i="10"/>
  <c r="T2" i="10" s="1"/>
  <c r="CF3" i="10"/>
  <c r="CF2" i="10" s="1"/>
  <c r="ER3" i="10"/>
  <c r="ER2" i="10" s="1"/>
  <c r="BM2" i="10"/>
  <c r="DM3" i="10"/>
  <c r="DM2" i="10" s="1"/>
  <c r="CX6" i="10"/>
  <c r="C368" i="3"/>
  <c r="C367" i="3" s="1"/>
  <c r="C335" i="3"/>
  <c r="C307" i="3"/>
  <c r="C265" i="3"/>
  <c r="C222" i="3"/>
  <c r="C176" i="3" s="1"/>
  <c r="C177" i="3"/>
  <c r="C130" i="3"/>
  <c r="C129" i="3" s="1"/>
  <c r="C78" i="3"/>
  <c r="C77" i="3" s="1"/>
  <c r="C34" i="3"/>
  <c r="C6" i="3" s="1"/>
  <c r="C7" i="3"/>
  <c r="C32" i="2"/>
  <c r="C31" i="2" s="1"/>
  <c r="C29" i="2"/>
  <c r="C28" i="2"/>
  <c r="C27" i="2"/>
  <c r="C26" i="2"/>
  <c r="C25" i="2"/>
  <c r="C24" i="2" s="1"/>
  <c r="C23" i="2" s="1"/>
  <c r="C18" i="2"/>
  <c r="C17" i="2" s="1"/>
  <c r="C7" i="2"/>
  <c r="C6" i="2" s="1"/>
  <c r="C5" i="2" s="1"/>
  <c r="C5" i="3" l="1"/>
  <c r="U7" i="10"/>
  <c r="U6" i="10" s="1"/>
  <c r="BE7" i="10"/>
  <c r="BE6" i="10" s="1"/>
  <c r="CC7" i="10"/>
  <c r="CC6" i="10" s="1"/>
  <c r="CK7" i="10"/>
  <c r="CK6" i="10" s="1"/>
  <c r="CS7" i="10"/>
  <c r="CS6" i="10" s="1"/>
  <c r="DU7" i="10"/>
  <c r="DU6" i="10" s="1"/>
  <c r="EG7" i="10"/>
  <c r="EG6" i="10" s="1"/>
  <c r="EO7" i="10"/>
  <c r="EO6" i="10" s="1"/>
  <c r="X7" i="10"/>
  <c r="X6" i="10" s="1"/>
  <c r="AV7" i="10"/>
  <c r="AV6" i="10" s="1"/>
  <c r="BH7" i="10"/>
  <c r="BH6" i="10" s="1"/>
  <c r="CF7" i="10"/>
  <c r="CF6" i="10" s="1"/>
  <c r="DX7" i="10"/>
  <c r="DX6" i="10" s="1"/>
  <c r="AR7" i="10"/>
  <c r="AR6" i="10" s="1"/>
  <c r="CV3" i="10"/>
  <c r="CV2" i="10" s="1"/>
  <c r="T7" i="10"/>
  <c r="T6" i="10" s="1"/>
  <c r="EV7" i="10"/>
  <c r="EV6" i="10" s="1"/>
  <c r="AN7" i="10"/>
  <c r="AN6" i="10" s="1"/>
  <c r="BL7" i="10"/>
  <c r="BL6" i="10" s="1"/>
  <c r="DM7" i="10"/>
  <c r="DM6" i="10" s="1"/>
  <c r="DD3" i="10"/>
  <c r="DD2" i="10" s="1"/>
  <c r="BH3" i="10"/>
  <c r="BH2" i="10" s="1"/>
  <c r="AR3" i="10"/>
  <c r="AR2" i="10" s="1"/>
  <c r="L3" i="10"/>
  <c r="L2" i="10" s="1"/>
  <c r="H3" i="10"/>
  <c r="H2" i="10" s="1"/>
  <c r="P3" i="10"/>
  <c r="P2" i="10" s="1"/>
  <c r="X3" i="10"/>
  <c r="X2" i="10" s="1"/>
  <c r="AF3" i="10"/>
  <c r="AF2" i="10" s="1"/>
  <c r="AN3" i="10"/>
  <c r="AN2" i="10" s="1"/>
  <c r="AV3" i="10"/>
  <c r="AV2" i="10" s="1"/>
  <c r="BD3" i="10"/>
  <c r="BD2" i="10" s="1"/>
  <c r="BL3" i="10"/>
  <c r="BL2" i="10" s="1"/>
  <c r="BT3" i="10"/>
  <c r="BT2" i="10" s="1"/>
  <c r="CB3" i="10"/>
  <c r="CB2" i="10" s="1"/>
  <c r="CJ3" i="10"/>
  <c r="CJ2" i="10" s="1"/>
  <c r="CR3" i="10"/>
  <c r="CR2" i="10" s="1"/>
  <c r="CZ3" i="10"/>
  <c r="CZ2" i="10" s="1"/>
  <c r="DH3" i="10"/>
  <c r="DH2" i="10" s="1"/>
  <c r="DP3" i="10"/>
  <c r="DP2" i="10" s="1"/>
  <c r="DX3" i="10"/>
  <c r="DX2" i="10" s="1"/>
  <c r="EF3" i="10"/>
  <c r="EF2" i="10" s="1"/>
  <c r="EN3" i="10"/>
  <c r="EN2" i="10" s="1"/>
  <c r="EV3" i="10"/>
  <c r="EV2" i="10" s="1"/>
  <c r="DT3" i="10"/>
  <c r="DT2" i="10" s="1"/>
  <c r="AB7" i="10"/>
  <c r="AB6" i="10" s="1"/>
  <c r="EF7" i="10"/>
  <c r="EF6" i="10" s="1"/>
  <c r="ER7" i="10"/>
  <c r="ER6" i="10" s="1"/>
  <c r="P7" i="10"/>
  <c r="P6" i="10" s="1"/>
  <c r="BX7" i="10"/>
  <c r="BX6" i="10" s="1"/>
  <c r="EJ7" i="10"/>
  <c r="EJ6" i="10" s="1"/>
  <c r="AJ7" i="10"/>
  <c r="AJ6" i="10" s="1"/>
  <c r="BD7" i="10"/>
  <c r="BD6" i="10" s="1"/>
  <c r="BI7" i="10"/>
  <c r="BI6" i="10" s="1"/>
  <c r="BQ7" i="10"/>
  <c r="BQ6" i="10" s="1"/>
  <c r="EB7" i="10"/>
  <c r="EB6" i="10" s="1"/>
  <c r="EK7" i="10"/>
  <c r="EK6" i="10" s="1"/>
  <c r="W7" i="10"/>
  <c r="W6" i="10" s="1"/>
  <c r="EY7" i="10"/>
  <c r="EY6" i="10" s="1"/>
  <c r="DH7" i="10"/>
  <c r="DH6" i="10" s="1"/>
  <c r="DP7" i="10"/>
  <c r="DP6" i="10" s="1"/>
  <c r="I7" i="10"/>
  <c r="I6" i="10" s="1"/>
  <c r="AF7" i="10"/>
  <c r="AF6" i="10" s="1"/>
  <c r="AZ7" i="10"/>
  <c r="AZ6" i="10" s="1"/>
  <c r="BP7" i="10"/>
  <c r="BP6" i="10" s="1"/>
  <c r="CB7" i="10"/>
  <c r="CB6" i="10" s="1"/>
  <c r="CN7" i="10"/>
  <c r="CN6" i="10" s="1"/>
  <c r="DE7" i="10"/>
  <c r="DE6" i="10" s="1"/>
  <c r="DL7" i="10"/>
  <c r="DL6" i="10" s="1"/>
  <c r="DQ7" i="10"/>
  <c r="DQ6" i="10" s="1"/>
  <c r="DY7" i="10"/>
  <c r="DY6" i="10" s="1"/>
  <c r="EN7" i="10"/>
  <c r="EN6" i="10" s="1"/>
  <c r="AT7" i="10"/>
  <c r="AT6" i="10" s="1"/>
  <c r="AX7" i="10"/>
  <c r="AX6" i="10" s="1"/>
  <c r="BJ7" i="10"/>
  <c r="BJ6" i="10" s="1"/>
  <c r="BN7" i="10"/>
  <c r="BN6" i="10" s="1"/>
  <c r="BR7" i="10"/>
  <c r="BR6" i="10" s="1"/>
  <c r="BV7" i="10"/>
  <c r="BV6" i="10" s="1"/>
  <c r="CP7" i="10"/>
  <c r="CP6" i="10" s="1"/>
  <c r="DB7" i="10"/>
  <c r="DB6" i="10" s="1"/>
  <c r="DF7" i="10"/>
  <c r="DF6" i="10" s="1"/>
  <c r="DJ7" i="10"/>
  <c r="DJ6" i="10" s="1"/>
  <c r="DZ7" i="10"/>
  <c r="DZ6" i="10" s="1"/>
  <c r="EL7" i="10"/>
  <c r="EL6" i="10" s="1"/>
  <c r="J7" i="10"/>
  <c r="J6" i="10" s="1"/>
  <c r="AP7" i="10"/>
  <c r="AP6" i="10" s="1"/>
  <c r="CH7" i="10"/>
  <c r="CH6" i="10" s="1"/>
  <c r="DV7" i="10"/>
  <c r="DV6" i="10" s="1"/>
  <c r="AM7" i="10"/>
  <c r="AM6" i="10" s="1"/>
  <c r="AU7" i="10"/>
  <c r="AU6" i="10" s="1"/>
  <c r="BK7" i="10"/>
  <c r="BK6" i="10" s="1"/>
  <c r="EA7" i="10"/>
  <c r="EA6" i="10" s="1"/>
</calcChain>
</file>

<file path=xl/sharedStrings.xml><?xml version="1.0" encoding="utf-8"?>
<sst xmlns="http://schemas.openxmlformats.org/spreadsheetml/2006/main" count="1919" uniqueCount="942">
  <si>
    <t>PARTICIPACIONES Y APORTACIONES</t>
  </si>
  <si>
    <t>SERVICIOS PERSONALES</t>
  </si>
  <si>
    <t>SERVICIOS GENERALES</t>
  </si>
  <si>
    <t>BIENES MUEBLES, INMUEBLES E INTANGIBLES</t>
  </si>
  <si>
    <t>MUNICIPIO DE CELAYA GUANAJUATO</t>
  </si>
  <si>
    <t>INSTITUTO MUNICIPAL DE ARTE Y CULTURA DE CELAYA</t>
  </si>
  <si>
    <t>ANALÍTICO DE INGRESOS</t>
  </si>
  <si>
    <t>CRI</t>
  </si>
  <si>
    <t>DENOMINACIÓN</t>
  </si>
  <si>
    <t>APROBADO</t>
  </si>
  <si>
    <t>F.F.</t>
  </si>
  <si>
    <t xml:space="preserve">PRODUCTOS  </t>
  </si>
  <si>
    <t xml:space="preserve">PRODUCTOS </t>
  </si>
  <si>
    <t>USO DEL AUDITORIO</t>
  </si>
  <si>
    <t>SERVICIOS DE LA BANDA MUNICIPAL</t>
  </si>
  <si>
    <t>ENTRADAS AL MUSEO DE CELAYA</t>
  </si>
  <si>
    <t>USO DE ESPACIOS</t>
  </si>
  <si>
    <t>ENTRADAS AL MUSEO OCTAVIO OCAMPO</t>
  </si>
  <si>
    <t>ACCESO AL PARQUE XOCHIPILLI 3RA. SECCIÓN</t>
  </si>
  <si>
    <t>ACCESO A AGALERIAS DEL PARQUE XOCHIPILLI 3RA. SECCIÓN</t>
  </si>
  <si>
    <t>ACCESO A SANITARIOS PARQUE XOCHIPILLI 3RA. SECCIÓN</t>
  </si>
  <si>
    <t>USO DEL FORO PARQUE XOCHIPILLI 3RA. SECCIÓN</t>
  </si>
  <si>
    <t>INGRESOS POR VENTA DE BIENES, PRESTACIÓN DE SERVICIOS Y OTROS INGRESOS</t>
  </si>
  <si>
    <t>OTROS INGRESOS</t>
  </si>
  <si>
    <t>CUOTAS DE INSCRIPCIONES CASA DE LA CULTURA</t>
  </si>
  <si>
    <t>CUOTAS DE INSCRIPCIONES CASA DEL DIEZMO</t>
  </si>
  <si>
    <t>CURSOS Y TALLERES EN XOCHIPILLI 3</t>
  </si>
  <si>
    <t>OTROS</t>
  </si>
  <si>
    <t>TRANSFERENCIAS, ASIGNACIONES, SUBSIDIOS Y SUBVENCIONES, Y PENSIONES Y JUBILACIONES</t>
  </si>
  <si>
    <t>TRANSFERENCIAS Y ASIGNACIONES</t>
  </si>
  <si>
    <t>910100</t>
  </si>
  <si>
    <t>910200</t>
  </si>
  <si>
    <t>MATERIALES Y SUMINISTROS</t>
  </si>
  <si>
    <t>910300</t>
  </si>
  <si>
    <t>SERVICIOS BÁSICOS</t>
  </si>
  <si>
    <t>910400</t>
  </si>
  <si>
    <t>ASIGNACIONES, SUBSIDIOS Y OTRAS AYUDAS</t>
  </si>
  <si>
    <t>SUBSIDIOS Y SUBVENCIONES</t>
  </si>
  <si>
    <t>930100</t>
  </si>
  <si>
    <t>INSTITUTO ESTATAL DE CULTURA DEL ESTADO DE GUANAJUATO</t>
  </si>
  <si>
    <t>OTROS  INGRESOS Y BENEFICIOS</t>
  </si>
  <si>
    <t>OTROS  INGRESOS Y BENEFICIOS VARIOS</t>
  </si>
  <si>
    <t>Donativos y Apoyos</t>
  </si>
  <si>
    <t>Donativos en Especie</t>
  </si>
  <si>
    <t>ANALÍTICO DE EGRESOS</t>
  </si>
  <si>
    <t>C.A/C.P/COG</t>
  </si>
  <si>
    <t>FF</t>
  </si>
  <si>
    <t>C.F/C.T.G</t>
  </si>
  <si>
    <t>C.E</t>
  </si>
  <si>
    <t>CULTURA</t>
  </si>
  <si>
    <t>2.4.2</t>
  </si>
  <si>
    <t>31120-8411</t>
  </si>
  <si>
    <t>UNIDAD DE ADMINISTRACIÓN, RECURSOS MATERIALES Y HUMANOS</t>
  </si>
  <si>
    <t>E0021</t>
  </si>
  <si>
    <t>ADMINISTRACIÓN</t>
  </si>
  <si>
    <t>Sueldo base</t>
  </si>
  <si>
    <t>2.1.1.1</t>
  </si>
  <si>
    <t xml:space="preserve">Prima vacacional </t>
  </si>
  <si>
    <t>Prima dominical</t>
  </si>
  <si>
    <t>Gratificación de fin de año</t>
  </si>
  <si>
    <t>Aportaciones IMSS</t>
  </si>
  <si>
    <t>2.1.2</t>
  </si>
  <si>
    <t>Aportaciones Infonavit</t>
  </si>
  <si>
    <t>Ahorro para el retiro</t>
  </si>
  <si>
    <t>Cuotas para el fondo de ahorro</t>
  </si>
  <si>
    <t>Liquidación por indemnizaciones y por sueldos y salarios caídos</t>
  </si>
  <si>
    <t>Asignaciones adicionales al sueldo</t>
  </si>
  <si>
    <t>Materiales y útiles de oficina</t>
  </si>
  <si>
    <t>2.1.1.2</t>
  </si>
  <si>
    <t>Materiales y útiles de impresión y reproducción</t>
  </si>
  <si>
    <t>Materiales y útiles de tecnologías de la información y comunicación</t>
  </si>
  <si>
    <t>Servicio telefonía celular</t>
  </si>
  <si>
    <t xml:space="preserve"> servicios de procedimientos de información </t>
  </si>
  <si>
    <t>Servicio postal</t>
  </si>
  <si>
    <t>Arrendamiento de mobiliario y equipo de administración</t>
  </si>
  <si>
    <t>Servicios  financieros y bancarios</t>
  </si>
  <si>
    <t>Gastos de las oficinas  de servidores públicos superiores y mandos medios</t>
  </si>
  <si>
    <t>Impuesto sobre nomina</t>
  </si>
  <si>
    <t>Gastos relacionados con actividades culturales, deportivas y de ayuda extraordinaria</t>
  </si>
  <si>
    <t>2.1.5</t>
  </si>
  <si>
    <t>Computadoras y equipo periférico</t>
  </si>
  <si>
    <t>2.2.2</t>
  </si>
  <si>
    <t>E0022</t>
  </si>
  <si>
    <t>AUDITORIO MUNICIPAL</t>
  </si>
  <si>
    <t>Prima vacacional</t>
  </si>
  <si>
    <t>Remuneración por horas extras</t>
  </si>
  <si>
    <t>Material de limpieza</t>
  </si>
  <si>
    <t>Productos alimenticios para el personal en las instalaciones de las dependencias y entidades</t>
  </si>
  <si>
    <t>Material eléctrico y electrónico</t>
  </si>
  <si>
    <t>Materiales diversos</t>
  </si>
  <si>
    <t>Medicinas y productos farmacéuticos</t>
  </si>
  <si>
    <t>Prendas de seguridad</t>
  </si>
  <si>
    <t>Herramientas menores</t>
  </si>
  <si>
    <t>Refacciones y accesorios menores de edificios</t>
  </si>
  <si>
    <t>Refacciones y accesorios menores de equipo educacional y recreativo</t>
  </si>
  <si>
    <t>Servicio de energía eléctrica</t>
  </si>
  <si>
    <t>Servicios de agua</t>
  </si>
  <si>
    <t>Servicio de telefonía tradicional</t>
  </si>
  <si>
    <t>Servicio de telefonía celular</t>
  </si>
  <si>
    <t>Servicios de acceso a internet</t>
  </si>
  <si>
    <t>Servicio de vigilancia</t>
  </si>
  <si>
    <t>Conservación y mantenimiento de inmuebles</t>
  </si>
  <si>
    <t>Instalación, reparación y mantenimiento de maquinaria, otros equipos y herramienta</t>
  </si>
  <si>
    <t>Servicio de limpieza y manejo de desechos</t>
  </si>
  <si>
    <t>Servicios de jardinería y fumigación</t>
  </si>
  <si>
    <t>Pasajes terrestres y nacionales  p servidores públicos</t>
  </si>
  <si>
    <t>31120-8412</t>
  </si>
  <si>
    <t>UNIDAD DE PLANEACIÓN Y SUPERVISIÓN PARA LA FORMACIÓN ARTÍSTICA</t>
  </si>
  <si>
    <t>E0023</t>
  </si>
  <si>
    <t>PLANEACIÓN Y SUPERVISIÓN PARA LA FORMACIÓN ARTÍSTICA</t>
  </si>
  <si>
    <t>Equipos menores de oficina</t>
  </si>
  <si>
    <t>Materiales y útiles de enseñanza</t>
  </si>
  <si>
    <t xml:space="preserve">Materiales diversos </t>
  </si>
  <si>
    <t>Plaguicidas y pesticidas</t>
  </si>
  <si>
    <t>Combustible, lubricantes y aditivos para vehículos terrestres, aéreos, marítimos, lacustres y fluviales asignados a servidores públicos</t>
  </si>
  <si>
    <t xml:space="preserve">Vestuario y  uniformes </t>
  </si>
  <si>
    <t>Servicio telefónico celular</t>
  </si>
  <si>
    <t>Servicios de vigilancia</t>
  </si>
  <si>
    <t>Servicios profesionales</t>
  </si>
  <si>
    <t>Servicios de limpieza y manejo de desechos</t>
  </si>
  <si>
    <t>Servicio de jardinería y fumigación</t>
  </si>
  <si>
    <t>Impresión y elaboración de publicaciones oficiales y de información general para difusión</t>
  </si>
  <si>
    <t>Espectáculos culturales</t>
  </si>
  <si>
    <t>Promoción en la venta de bienes o servicios</t>
  </si>
  <si>
    <t>Pasajes terrestres nacionales para servidores públicos en el desempeño de comisiones y funciones oficiales</t>
  </si>
  <si>
    <t>Viáticos nacionales para servidores públicos en el desempeño de funciones oficiales</t>
  </si>
  <si>
    <t>Gastos de orden social y cultural</t>
  </si>
  <si>
    <t>Otros impuestos y derechos</t>
  </si>
  <si>
    <t>31120-8413</t>
  </si>
  <si>
    <t>UNIDAD PARA EL DESARROLLO DE PROGRAMAS DE FOMENTO A PROYECTOS ARTÍSTICO-CULTURAL</t>
  </si>
  <si>
    <t>E0024</t>
  </si>
  <si>
    <t>DESARROLLO DE PROGRAMAS DE FOMENTO A PROYECTOS ARTÍSTICO-CULTURAL</t>
  </si>
  <si>
    <t>Vestuarios y uniformes</t>
  </si>
  <si>
    <t xml:space="preserve"> refacciones y accesorios menores de equipo de cómputo y tecnologías de la información</t>
  </si>
  <si>
    <t>Refacciones y accesorios menores de equipo de transporte</t>
  </si>
  <si>
    <t>Arrendamiento de edificios y locales</t>
  </si>
  <si>
    <t>Otros arrendamientos</t>
  </si>
  <si>
    <t>Seguros de bienes patrimoniales</t>
  </si>
  <si>
    <t>Instalación, reparación y mantenimiento de mobiliario de equipo educativo y recreativo</t>
  </si>
  <si>
    <t>Mantenimiento y conservación de vehículos terrestres, aéreos, marítimos, lacustres y fluviales</t>
  </si>
  <si>
    <t>Otros servicios de información</t>
  </si>
  <si>
    <t>31120-8414</t>
  </si>
  <si>
    <t>UNIDAD DE PRESERVACIÓN DEL ATRIMONIO HISTÓRICO-ARTÍSTICO Y CULTURAL, PATRIMONIO TANGIBLE E INTANGIBLE</t>
  </si>
  <si>
    <t>E0025</t>
  </si>
  <si>
    <t>MUSEO DE CELAYA, HISTORIA REGIONAL</t>
  </si>
  <si>
    <t>Productos de cuero, piel, plástico y hule</t>
  </si>
  <si>
    <t>Servicio telefonía tradicional</t>
  </si>
  <si>
    <t>Servicios de diseño, arquitectura, ingeniería y actividades relacionadas</t>
  </si>
  <si>
    <t>Impresión y elaboración de publicaciones oficiales y de información en general para difusión</t>
  </si>
  <si>
    <t>Promoción para la venta de bienes o servicios</t>
  </si>
  <si>
    <t>viáticos nacionales para servidores públicos en el desempeño de funciones oficiales</t>
  </si>
  <si>
    <t>E0026</t>
  </si>
  <si>
    <t>MUSEO DE ARTE DE CELAYA, OCTAVIO OCAMPO</t>
  </si>
  <si>
    <t>Materiales complementarios</t>
  </si>
  <si>
    <t>Servicios de diseño, arquitectura, ingenieria y actividades relacionadas</t>
  </si>
  <si>
    <t>Fletes y maniobras</t>
  </si>
  <si>
    <t>Espectáculos culturales (difusión)</t>
  </si>
  <si>
    <t>E0027</t>
  </si>
  <si>
    <t>PARQUE Y GALERIAS XOCHIPILI 3RA. SECC.</t>
  </si>
  <si>
    <t>Materiales impresos y de información digital</t>
  </si>
  <si>
    <t>Servicios profesionales cientificos e integrales</t>
  </si>
  <si>
    <t>E0028</t>
  </si>
  <si>
    <t>CULTURAS POPULARES</t>
  </si>
  <si>
    <t>Gastos relacionados con actividades culturales</t>
  </si>
  <si>
    <t>Premios, recompensas, pensiones de gracia y pensión recreativa estudiantil</t>
  </si>
  <si>
    <t>E0029</t>
  </si>
  <si>
    <t>GALERIAS</t>
  </si>
  <si>
    <t>Fibras sintéticas, hules, plásticos y derivados</t>
  </si>
  <si>
    <t>Refacciones y accesorios de equipo educacional y recreativo</t>
  </si>
  <si>
    <t>Instalación, reparación y mantenimiento  de mobiliario y equipo educativo y recreativo</t>
  </si>
  <si>
    <t xml:space="preserve"> instalación, reparación y mantenimiento de bienes informáticos</t>
  </si>
  <si>
    <t>31120-8415</t>
  </si>
  <si>
    <t>UNIDAD DE CONSERVACIÓN DE LA PALABRA ORAL Y ESCRITA PARA EL FOMENTO A LA CULTURA</t>
  </si>
  <si>
    <t>E0030</t>
  </si>
  <si>
    <t>CONSERVACIÓN DE LA PALABRA ORAL Y ESCRITA PARA EL FOMENTO A LA CULTURA</t>
  </si>
  <si>
    <t>Materiales de construcción de vidrio</t>
  </si>
  <si>
    <t>Material eléctrico</t>
  </si>
  <si>
    <t>Impresiones de documentos oficiales</t>
  </si>
  <si>
    <t>Servicios de jardinería y fumigación.</t>
  </si>
  <si>
    <t>Capítulo-Concepto-Partida genérica</t>
  </si>
  <si>
    <t>Presupuesto aprobado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</si>
  <si>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</si>
  <si>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</si>
  <si>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</si>
  <si>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</si>
  <si>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</si>
  <si>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</si>
  <si>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</si>
  <si>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</si>
  <si>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</si>
  <si>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</si>
  <si>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</si>
  <si>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</si>
  <si>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</si>
  <si>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</si>
  <si>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</si>
  <si>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</si>
  <si>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</si>
  <si>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</si>
  <si>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</si>
  <si>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</si>
  <si>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</si>
  <si>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</si>
  <si>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</si>
  <si>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</si>
  <si>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</si>
  <si>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</si>
  <si>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</si>
  <si>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</si>
  <si>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</si>
  <si>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</si>
  <si>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</si>
  <si>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</si>
  <si>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</si>
  <si>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</si>
  <si>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</si>
  <si>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</si>
  <si>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DE ADMINISTRACIÓN, EMISIÓN DE DOCUMENTOS Y ARTÍCULOS OFICIALES</t>
  </si>
  <si>
    <t>Materiales, útiles y equipos menores de oficina</t>
  </si>
  <si>
    <t>Material estadístico y geográfico</t>
  </si>
  <si>
    <t>Materiales, útiles y equipos menores de tecnologías de la información y comunicaciones</t>
  </si>
  <si>
    <t>Material impreso e información digital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</si>
  <si>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</si>
  <si>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</si>
  <si>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</si>
  <si>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</si>
  <si>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</si>
  <si>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</si>
  <si>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</si>
  <si>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</si>
  <si>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</si>
  <si>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</si>
  <si>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</si>
  <si>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</si>
  <si>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</si>
  <si>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</si>
  <si>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</si>
  <si>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</si>
  <si>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</si>
  <si>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</si>
  <si>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</si>
  <si>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</si>
  <si>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</si>
  <si>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Artículos metálicos para la construcción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</si>
  <si>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</si>
  <si>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</si>
  <si>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</si>
  <si>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</si>
  <si>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Materiales, accesorios y suministros médicos</t>
  </si>
  <si>
    <t>Materiales, accesorios y suministros de laboratorio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</si>
  <si>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</si>
  <si>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</si>
  <si>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</si>
  <si>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</si>
  <si>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</si>
  <si>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</si>
  <si>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</si>
  <si>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</si>
  <si>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</si>
  <si>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</si>
  <si>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</si>
  <si>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</si>
  <si>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</si>
  <si>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</si>
  <si>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</si>
  <si>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</si>
  <si>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</si>
  <si>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</si>
  <si>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</si>
  <si>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</si>
  <si>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</si>
  <si>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</si>
  <si>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</si>
  <si>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</si>
  <si>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</si>
  <si>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</si>
  <si>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</si>
  <si>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</si>
  <si>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</si>
  <si>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</si>
  <si>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</si>
  <si>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</si>
  <si>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</si>
  <si>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</si>
  <si>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</si>
  <si>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</si>
  <si>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</si>
  <si>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</si>
  <si>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</si>
  <si>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SERVICIOS PROFESIONALES, CIENTÍFICOS, TÉCNICOS Y OTROS SERVICIOS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</si>
  <si>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</si>
  <si>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</si>
  <si>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</si>
  <si>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</si>
  <si>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</si>
  <si>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</si>
  <si>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</si>
  <si>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</si>
  <si>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</si>
  <si>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</si>
  <si>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</si>
  <si>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</si>
  <si>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</si>
  <si>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</si>
  <si>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</si>
  <si>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</si>
  <si>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</si>
  <si>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</si>
  <si>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</si>
  <si>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</si>
  <si>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</si>
  <si>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</si>
  <si>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</si>
  <si>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</si>
  <si>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</si>
  <si>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</si>
  <si>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</si>
  <si>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</si>
  <si>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</si>
  <si>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</si>
  <si>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</si>
  <si>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</si>
  <si>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</si>
  <si>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</si>
  <si>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</si>
  <si>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</si>
  <si>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</si>
  <si>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</si>
  <si>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</si>
  <si>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</si>
  <si>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</si>
  <si>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</si>
  <si>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</si>
  <si>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</si>
  <si>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</si>
  <si>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</si>
  <si>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</si>
  <si>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</si>
  <si>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</si>
  <si>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</si>
  <si>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</si>
  <si>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</si>
  <si>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</si>
  <si>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</si>
  <si>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</si>
  <si>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</si>
  <si>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</si>
  <si>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</si>
  <si>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</si>
  <si>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</si>
  <si>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</si>
  <si>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</si>
  <si>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</si>
  <si>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</si>
  <si>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</si>
  <si>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</si>
  <si>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</si>
  <si>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</si>
  <si>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</si>
  <si>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</si>
  <si>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</si>
  <si>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</si>
  <si>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</si>
  <si>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</si>
  <si>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</si>
  <si>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</si>
  <si>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</si>
  <si>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</si>
  <si>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</si>
  <si>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</si>
  <si>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</si>
  <si>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</si>
  <si>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</si>
  <si>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</si>
  <si>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</si>
  <si>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</si>
  <si>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</si>
  <si>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</si>
  <si>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</si>
  <si>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</si>
  <si>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</si>
  <si>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</si>
  <si>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</si>
  <si>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</si>
  <si>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</si>
  <si>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</si>
  <si>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</si>
  <si>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</si>
  <si>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</si>
  <si>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</si>
  <si>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</si>
  <si>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</si>
  <si>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</si>
  <si>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</si>
  <si>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</si>
  <si>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</si>
  <si>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</si>
  <si>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</si>
  <si>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</si>
  <si>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</si>
  <si>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</si>
  <si>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</si>
  <si>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</si>
  <si>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</si>
  <si>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</si>
  <si>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</si>
  <si>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</si>
  <si>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</si>
  <si>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</si>
  <si>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</si>
  <si>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</si>
  <si>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</si>
  <si>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</si>
  <si>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</si>
  <si>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</si>
  <si>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</si>
  <si>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</si>
  <si>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</si>
  <si>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</si>
  <si>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</si>
  <si>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</si>
  <si>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</si>
  <si>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</si>
  <si>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</si>
  <si>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</si>
  <si>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</si>
  <si>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</si>
  <si>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</si>
  <si>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</si>
  <si>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</si>
  <si>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</si>
  <si>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</si>
  <si>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</si>
  <si>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</si>
  <si>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</si>
  <si>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</si>
  <si>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</si>
  <si>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</si>
  <si>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</si>
  <si>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</si>
  <si>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</si>
  <si>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</si>
  <si>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</si>
  <si>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</si>
  <si>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</si>
  <si>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</si>
  <si>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</si>
  <si>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</si>
  <si>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</si>
  <si>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</si>
  <si>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</si>
  <si>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</si>
  <si>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</si>
  <si>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</si>
  <si>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</si>
  <si>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</si>
  <si>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</si>
  <si>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</si>
  <si>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</si>
  <si>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</si>
  <si>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</si>
  <si>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</si>
  <si>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</si>
  <si>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</si>
  <si>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</si>
  <si>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</si>
  <si>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</si>
  <si>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</si>
  <si>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</si>
  <si>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</si>
  <si>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</si>
  <si>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</si>
  <si>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</si>
  <si>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</si>
  <si>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</si>
  <si>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</si>
  <si>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</si>
  <si>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</si>
  <si>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</si>
  <si>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</si>
  <si>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</si>
  <si>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</si>
  <si>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</si>
  <si>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</si>
  <si>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</si>
  <si>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</si>
  <si>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</si>
  <si>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</si>
  <si>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</si>
  <si>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</si>
  <si>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</si>
  <si>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</si>
  <si>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</si>
  <si>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</si>
  <si>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</si>
  <si>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</si>
  <si>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</si>
  <si>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</si>
  <si>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</si>
  <si>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</si>
  <si>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</si>
  <si>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</si>
  <si>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</si>
  <si>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</si>
  <si>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</si>
  <si>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</si>
  <si>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</si>
  <si>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</si>
  <si>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</si>
  <si>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</si>
  <si>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</si>
  <si>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</si>
  <si>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</si>
  <si>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</si>
  <si>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</si>
  <si>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</si>
  <si>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</si>
  <si>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</si>
  <si>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</si>
  <si>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</si>
  <si>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</si>
  <si>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</si>
  <si>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</si>
  <si>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</si>
  <si>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</t>
  </si>
  <si>
    <t>Fondo general de participaciones</t>
  </si>
  <si>
    <t> 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</si>
  <si>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</si>
  <si>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</si>
  <si>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</si>
  <si>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</si>
  <si>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</si>
  <si>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Aportaciones de las entidades federativas a los municipios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</si>
  <si>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</si>
  <si>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</si>
  <si>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</si>
  <si>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</si>
  <si>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</si>
  <si>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</si>
  <si>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</si>
  <si>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</si>
  <si>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</si>
  <si>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</si>
  <si>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</si>
  <si>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</si>
  <si>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</si>
  <si>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</si>
  <si>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</si>
  <si>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</si>
  <si>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</si>
  <si>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</si>
  <si>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</si>
  <si>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</si>
  <si>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</si>
  <si>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</si>
  <si>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</si>
  <si>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</si>
  <si>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</si>
  <si>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presupuesto de egresos</t>
  </si>
  <si>
    <t>El presupuesto asignado para el concepto de comunicación social es de $664,000.00  y se desglosa en la partida 3600 “Servicios de comunicación social y publicidad” de la clasificación por objeto del gasto.</t>
  </si>
  <si>
    <t>El presupuesto asignado para el pago de pensiones y jubilaciones es de $0.00  y se desglosa en las partidas 451 “Pensiones”, 452 “Jubilaciones” y 459 “Otras pensiones y jubilaciones” de la clasificación por objeto del gasto.</t>
  </si>
  <si>
    <t>Clasificación Funcional del Gasto (Finalidad, función y subfunción)</t>
  </si>
  <si>
    <t>Finalidad-Función-Subfunción</t>
  </si>
  <si>
    <t>GOBIERNO</t>
  </si>
  <si>
    <t>1.1.</t>
  </si>
  <si>
    <t>LEGISLACIÓN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</si>
  <si>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</si>
  <si>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</si>
  <si>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</si>
  <si>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</si>
  <si>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</si>
  <si>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</si>
  <si>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</si>
  <si>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</si>
  <si>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</si>
  <si>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</si>
  <si>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</si>
  <si>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</si>
  <si>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</si>
  <si>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</si>
  <si>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</si>
  <si>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</si>
  <si>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</si>
  <si>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</si>
  <si>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</si>
  <si>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</si>
  <si>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</si>
  <si>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</si>
  <si>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</si>
  <si>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</si>
  <si>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</si>
  <si>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</si>
  <si>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</si>
  <si>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</si>
  <si>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</si>
  <si>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</si>
  <si>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</si>
  <si>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</si>
  <si>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</si>
  <si>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</si>
  <si>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</si>
  <si>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</si>
  <si>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</si>
  <si>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</si>
  <si>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</si>
  <si>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</si>
  <si>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</si>
  <si>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</si>
  <si>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</si>
  <si>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</si>
  <si>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</si>
  <si>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</si>
  <si>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</si>
  <si>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</si>
  <si>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</si>
  <si>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</si>
  <si>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</si>
  <si>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</si>
  <si>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</si>
  <si>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</si>
  <si>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</si>
  <si>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</si>
  <si>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</si>
  <si>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</si>
  <si>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</si>
  <si>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</si>
  <si>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</si>
  <si>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</si>
  <si>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</si>
  <si>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</si>
  <si>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</si>
  <si>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2.1.</t>
  </si>
  <si>
    <t>PROTECCIÓN AMBIENTAL</t>
  </si>
  <si>
    <t>2.1.1</t>
  </si>
  <si>
    <t>Ordenación de Desechos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</si>
  <si>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</si>
  <si>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</si>
  <si>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</si>
  <si>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</si>
  <si>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</si>
  <si>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</si>
  <si>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</si>
  <si>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</si>
  <si>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</si>
  <si>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</si>
  <si>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</si>
  <si>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</si>
  <si>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</si>
  <si>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</si>
  <si>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</si>
  <si>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</si>
  <si>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</si>
  <si>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</si>
  <si>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</si>
  <si>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</si>
  <si>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</si>
  <si>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</si>
  <si>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</si>
  <si>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</si>
  <si>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</si>
  <si>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</si>
  <si>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</si>
  <si>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</si>
  <si>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</si>
  <si>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</si>
  <si>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</si>
  <si>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</si>
  <si>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</si>
  <si>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</si>
  <si>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</si>
  <si>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</si>
  <si>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RECREACIÓN, CULTURA Y OTRAS MANIFESTACIONES SOCIALES</t>
  </si>
  <si>
    <t>2.4.1</t>
  </si>
  <si>
    <t>Deporte y Recreación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</si>
  <si>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</si>
  <si>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</si>
  <si>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</si>
  <si>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</si>
  <si>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</si>
  <si>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</si>
  <si>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</si>
  <si>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</si>
  <si>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</si>
  <si>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</si>
  <si>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</si>
  <si>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</si>
  <si>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</si>
  <si>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</si>
  <si>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</si>
  <si>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</si>
  <si>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</si>
  <si>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</si>
  <si>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</si>
  <si>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</si>
  <si>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</si>
  <si>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</si>
  <si>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</si>
  <si>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</si>
  <si>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</si>
  <si>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</si>
  <si>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</si>
  <si>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</si>
  <si>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</si>
  <si>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</si>
  <si>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</si>
  <si>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</si>
  <si>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</si>
  <si>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</si>
  <si>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</si>
  <si>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</si>
  <si>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</si>
  <si>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</si>
  <si>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</si>
  <si>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</si>
  <si>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</si>
  <si>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</si>
  <si>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</si>
  <si>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DESARROLLO ECONÓMICO</t>
  </si>
  <si>
    <t>3.1.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</si>
  <si>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</si>
  <si>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</si>
  <si>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</si>
  <si>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</si>
  <si>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</si>
  <si>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</si>
  <si>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</si>
  <si>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</si>
  <si>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</si>
  <si>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</si>
  <si>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</si>
  <si>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</si>
  <si>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</si>
  <si>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</si>
  <si>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</si>
  <si>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</si>
  <si>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</si>
  <si>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</si>
  <si>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</si>
  <si>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</si>
  <si>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</si>
  <si>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</si>
  <si>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</si>
  <si>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</si>
  <si>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</si>
  <si>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</si>
  <si>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</si>
  <si>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</si>
  <si>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</si>
  <si>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</si>
  <si>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</si>
  <si>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</si>
  <si>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</si>
  <si>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</si>
  <si>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</si>
  <si>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</si>
  <si>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</si>
  <si>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</si>
  <si>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</si>
  <si>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</si>
  <si>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</si>
  <si>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</si>
  <si>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</si>
  <si>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</si>
  <si>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</si>
  <si>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</si>
  <si>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</si>
  <si>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</si>
  <si>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</si>
  <si>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</si>
  <si>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</si>
  <si>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</si>
  <si>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</si>
  <si>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</si>
  <si>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</si>
  <si>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</si>
  <si>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</si>
  <si>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</si>
  <si>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</si>
  <si>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</si>
  <si>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</si>
  <si>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</si>
  <si>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</si>
  <si>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</si>
  <si>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</si>
  <si>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</si>
  <si>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</si>
  <si>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</si>
  <si>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</si>
  <si>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</si>
  <si>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</si>
  <si>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</si>
  <si>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</si>
  <si>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</si>
  <si>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</si>
  <si>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</si>
  <si>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</si>
  <si>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</si>
  <si>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</si>
  <si>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</si>
  <si>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</si>
  <si>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</si>
  <si>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</si>
  <si>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OTRAS NO CLASIFICADAS EN FUNCIONES ANTERIORES</t>
  </si>
  <si>
    <t>4.1.</t>
  </si>
  <si>
    <t>TRANSACCIONES DE LA DEUDA PUBLICA / COSTO FINANCIERO DE LA DEUDA</t>
  </si>
  <si>
    <t>4.1.1</t>
  </si>
  <si>
    <t>Deuda Pública Interna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</si>
  <si>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</si>
  <si>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</si>
  <si>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</si>
  <si>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</si>
  <si>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</si>
  <si>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</si>
  <si>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</si>
  <si>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</si>
  <si>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</si>
  <si>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</si>
  <si>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</si>
  <si>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</si>
  <si>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</si>
  <si>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</si>
  <si>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</si>
  <si>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</si>
  <si>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</si>
  <si>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</si>
  <si>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Programas con recursos concurrentes por orden de gobierno</t>
  </si>
  <si>
    <t>Nombre del Programa</t>
  </si>
  <si>
    <t>Federal</t>
  </si>
  <si>
    <t>Estatal</t>
  </si>
  <si>
    <t>Municipal</t>
  </si>
  <si>
    <t>Monto</t>
  </si>
  <si>
    <t>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</si>
  <si>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</si>
  <si>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</si>
  <si>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</si>
  <si>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</si>
  <si>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</si>
  <si>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</si>
  <si>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</si>
  <si>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</si>
  <si>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</si>
  <si>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</si>
  <si>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</si>
  <si>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Casas de Cultura y Salones Culturales</t>
  </si>
  <si>
    <t>Instituto Estatal de Cultura del Estado de Guanajuato</t>
  </si>
  <si>
    <t>Analítico de plazas de la Entidad</t>
  </si>
  <si>
    <t>Área/Departamento</t>
  </si>
  <si>
    <t>Plaza</t>
  </si>
  <si>
    <t>Número de plazas</t>
  </si>
  <si>
    <t>Confianza</t>
  </si>
  <si>
    <t>Base</t>
  </si>
  <si>
    <t>Honorarios</t>
  </si>
  <si>
    <t>ADMINISTRACIÓN DE RECURSOS MATERIALES,FINANCIEROS Y RECURSOS HUMANOS</t>
  </si>
  <si>
    <t>AUXILIAR A NIVEL II</t>
  </si>
  <si>
    <t>AUXILIAR B NIVEL III</t>
  </si>
  <si>
    <t>COORDINADOR A NIVEL I</t>
  </si>
  <si>
    <t>COORDINADOR B NIVEL II</t>
  </si>
  <si>
    <t>DIRECTOR GENERAL  NIVEL I</t>
  </si>
  <si>
    <t>INTENDENCIA NIVEL II</t>
  </si>
  <si>
    <t>JEFATURA A NIVEL I</t>
  </si>
  <si>
    <t>JEFATURA A NIVEL II</t>
  </si>
  <si>
    <t>JEFATURA B  NIVEL III</t>
  </si>
  <si>
    <t>MANTENIMIENTO NIVEL I</t>
  </si>
  <si>
    <t>MANTENIMIENTO NIVEL II</t>
  </si>
  <si>
    <t>SECRETARIA  A NIVEL I</t>
  </si>
  <si>
    <t>SECRETARIA B NIVEL I</t>
  </si>
  <si>
    <t>Suma</t>
  </si>
  <si>
    <t>-</t>
  </si>
  <si>
    <t>AUDITORIO MUNICIPAL FCO. EDUARDO TRESGUERRAS</t>
  </si>
  <si>
    <t>JARDINERO NIVEL I</t>
  </si>
  <si>
    <t>JEFATURA B  NIVEL I</t>
  </si>
  <si>
    <t>TECNICO  NIVEL I</t>
  </si>
  <si>
    <t>TECNICO  NIVEL II</t>
  </si>
  <si>
    <t>COORDINACION, PLANEACION Y SUPERVISION PARA LA FORMACION ARTISTICA</t>
  </si>
  <si>
    <t>AUXILIAR A NIVEL I</t>
  </si>
  <si>
    <t>AUXILIAR C NIVEL I</t>
  </si>
  <si>
    <t>AUXILIAR C NIVEL II</t>
  </si>
  <si>
    <t>COORDINADOR A NIVEL II</t>
  </si>
  <si>
    <t>COORDINADOR B NIVEL I</t>
  </si>
  <si>
    <t>COORDINADOR C NIVEL II</t>
  </si>
  <si>
    <t>DOCENTE NIVEL I</t>
  </si>
  <si>
    <t>INVESTIGADOR NIVEL I</t>
  </si>
  <si>
    <t>JEFATURA B NIVEL I</t>
  </si>
  <si>
    <t>JEFATURA B NIVEL IV</t>
  </si>
  <si>
    <t>MUSICO NIVEL I</t>
  </si>
  <si>
    <t>SECRETARIA A NIVEL II</t>
  </si>
  <si>
    <t xml:space="preserve">SECRETARIA B NIVEL I </t>
  </si>
  <si>
    <t>DESARROLLO DE PROGRAMAS DE FOMENTO A PROYECTOS ARTISTICO - CULTURALES</t>
  </si>
  <si>
    <t>AUXILIAR B NIVEL I</t>
  </si>
  <si>
    <t>CHOFER NIVEL I</t>
  </si>
  <si>
    <t>COORDINADOR B NIVEL III</t>
  </si>
  <si>
    <t>DISEÑADOR NIVEL I</t>
  </si>
  <si>
    <t>PRESERVACION DEL PATRIMONIO HISTORICO - ARTISTICO - CULTURAL, PATRIMONIO TANGIBLE E INTANGIBLE</t>
  </si>
  <si>
    <t>COORDINADOR C NIVEL I</t>
  </si>
  <si>
    <t>COORDINACION DEL MUSEO DE CELAYA HISTORIA REGIONAL</t>
  </si>
  <si>
    <t>AUXILIAR B NIVEL II</t>
  </si>
  <si>
    <t>AUXILIAR B NIVEL IV</t>
  </si>
  <si>
    <t>COORDINACION DEL MUSEO DE ARTE DE CELAYA OCTAVIO OCAMPO</t>
  </si>
  <si>
    <t>INVESTIGADOR NIVEL II</t>
  </si>
  <si>
    <t>COORDINACION DE GALERIAS Y PARQUE XOCHIPILLI</t>
  </si>
  <si>
    <t>JEFATURA B  NIVEL IV</t>
  </si>
  <si>
    <t>COORDINACION DE CULTURAS POPULARES</t>
  </si>
  <si>
    <t>JEFATURA DE GALERIAS DE CC Y CD</t>
  </si>
  <si>
    <t>JEFATURA B NIVEL III</t>
  </si>
  <si>
    <t>CONSERVACION DE LA PALABRA ORAL Y ESCRITA PARA EL FOMENTO A LA CULTURA</t>
  </si>
  <si>
    <t>AYUDANTE NIVEL I</t>
  </si>
  <si>
    <t>BIBLIOTECARIO NIVEL I</t>
  </si>
  <si>
    <t>BIBLIOTECARIO NIVEL III</t>
  </si>
  <si>
    <t>ENCARGADA B NIVEL I</t>
  </si>
  <si>
    <t>INTENDENCIA NIVEL III</t>
  </si>
  <si>
    <t>VELADOR NIVEL I</t>
  </si>
  <si>
    <r>
      <t>Tabulador de sueldos y salarios</t>
    </r>
    <r>
      <rPr>
        <b/>
        <sz val="10"/>
        <color rgb="FF595959"/>
        <rFont val="Arial"/>
        <family val="2"/>
      </rPr>
      <t xml:space="preserve"> </t>
    </r>
    <r>
      <rPr>
        <sz val="10"/>
        <color rgb="FF595959"/>
        <rFont val="Arial"/>
        <family val="2"/>
      </rPr>
      <t>(sin seguridad pública)</t>
    </r>
  </si>
  <si>
    <t>Costo anual bruto</t>
  </si>
  <si>
    <t>Costo mensual bruto</t>
  </si>
  <si>
    <t>Costo patronal</t>
  </si>
  <si>
    <t>Impuesto sobre nómina</t>
  </si>
  <si>
    <t>Seguridad social</t>
  </si>
  <si>
    <t>Total percepción mensual neta más proporción de aguinaldo y prima vacacional</t>
  </si>
  <si>
    <t>Total percepción mensual neta</t>
  </si>
  <si>
    <t>Deducciones</t>
  </si>
  <si>
    <t>Total deducciones</t>
  </si>
  <si>
    <t>Despensa</t>
  </si>
  <si>
    <t>ISR</t>
  </si>
  <si>
    <t>Percepción mensual bruta</t>
  </si>
  <si>
    <t>Total percepción mensual bruta</t>
  </si>
  <si>
    <t>Prestaciones adicionales mensuales [1]</t>
  </si>
  <si>
    <t>Fondo de ahorro</t>
  </si>
  <si>
    <t>Sueldo base mensual</t>
  </si>
  <si>
    <t>proporción de aguinaldo y prima vacacional</t>
  </si>
  <si>
    <t>aguinaldo excento anual</t>
  </si>
  <si>
    <t>prima excenta anual</t>
  </si>
  <si>
    <t>percepciones anuales excentas</t>
  </si>
  <si>
    <t>percepciones anuales excentas al mes</t>
  </si>
  <si>
    <t>SUELDO MENSUAL ORDINARIO</t>
  </si>
  <si>
    <t>(-) LIMITE INFERIOR</t>
  </si>
  <si>
    <t>(=) EXC. SOBRE LIMITE INFERIOR</t>
  </si>
  <si>
    <t>(*) *% SOBRE EXC. DEL LIMITE INFERIOR</t>
  </si>
  <si>
    <t>(=) IMPUESTO MARGINAL</t>
  </si>
  <si>
    <t>(+) CUOTA FIJA</t>
  </si>
  <si>
    <t>(=) IMPUESTO CAUSADO POR SALARIOS</t>
  </si>
  <si>
    <t xml:space="preserve">(-) SUBSIDIO AL SALARIO </t>
  </si>
  <si>
    <t>(=) TOTAL IMPUESTO A CARGO O A FAVOR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</si>
</sst>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911844"/>
      <name val="Segoe UI"/>
      <family val="2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sz val="9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rgb="FF59595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b/>
      <sz val="12"/>
      <color theme="4" tint="-0.499984740745262"/>
      <name val="Arial"/>
      <family val="2"/>
    </font>
    <font>
      <b/>
      <sz val="9"/>
      <color rgb="FF595959"/>
      <name val="Arial"/>
      <family val="2"/>
    </font>
    <font>
      <u/>
      <sz val="11"/>
      <color theme="10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45">
        <stop position="0">
          <color theme="4" tint="0.40000610370189521"/>
        </stop>
        <stop position="0.5">
          <color theme="4"/>
        </stop>
        <stop position="1">
          <color theme="4" tint="0.40000610370189521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gradientFill degree="45">
        <stop position="0">
          <color theme="4" tint="0.80001220740379042"/>
        </stop>
        <stop position="0.5">
          <color theme="4" tint="0.59999389629810485"/>
        </stop>
        <stop position="1">
          <color theme="4" tint="0.80001220740379042"/>
        </stop>
      </gradient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52">
    <xf numFmtId="0" fontId="0" fillId="0" borderId="0" xfId="0"/>
    <xf numFmtId="0" fontId="6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3" fontId="8" fillId="4" borderId="1" xfId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43" fontId="9" fillId="5" borderId="1" xfId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3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4" fontId="12" fillId="4" borderId="0" xfId="1" applyNumberFormat="1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 wrapText="1"/>
    </xf>
    <xf numFmtId="4" fontId="14" fillId="5" borderId="0" xfId="1" applyNumberFormat="1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 wrapText="1"/>
    </xf>
    <xf numFmtId="4" fontId="14" fillId="7" borderId="0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4" fontId="15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19" fillId="8" borderId="4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wrapText="1"/>
    </xf>
    <xf numFmtId="44" fontId="16" fillId="9" borderId="4" xfId="0" applyNumberFormat="1" applyFont="1" applyFill="1" applyBorder="1" applyAlignment="1">
      <alignment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wrapText="1"/>
    </xf>
    <xf numFmtId="44" fontId="2" fillId="10" borderId="6" xfId="0" applyNumberFormat="1" applyFont="1" applyFill="1" applyBorder="1" applyAlignment="1">
      <alignment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44" fontId="0" fillId="0" borderId="6" xfId="0" applyNumberFormat="1" applyFont="1" applyBorder="1" applyAlignment="1">
      <alignment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wrapText="1"/>
    </xf>
    <xf numFmtId="44" fontId="16" fillId="9" borderId="6" xfId="0" applyNumberFormat="1" applyFont="1" applyFill="1" applyBorder="1" applyAlignment="1">
      <alignment wrapText="1"/>
    </xf>
    <xf numFmtId="44" fontId="21" fillId="10" borderId="6" xfId="0" applyNumberFormat="1" applyFont="1" applyFill="1" applyBorder="1" applyAlignment="1">
      <alignment wrapText="1"/>
    </xf>
    <xf numFmtId="44" fontId="22" fillId="0" borderId="6" xfId="0" applyNumberFormat="1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44" fontId="0" fillId="0" borderId="4" xfId="0" applyNumberFormat="1" applyFont="1" applyBorder="1" applyAlignment="1">
      <alignment wrapText="1"/>
    </xf>
    <xf numFmtId="44" fontId="23" fillId="10" borderId="4" xfId="0" applyNumberFormat="1" applyFont="1" applyFill="1" applyBorder="1" applyAlignment="1">
      <alignment wrapText="1"/>
    </xf>
    <xf numFmtId="44" fontId="0" fillId="0" borderId="0" xfId="0" applyNumberFormat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wrapText="1"/>
    </xf>
    <xf numFmtId="0" fontId="0" fillId="12" borderId="6" xfId="0" applyFont="1" applyFill="1" applyBorder="1" applyAlignment="1">
      <alignment wrapText="1"/>
    </xf>
    <xf numFmtId="0" fontId="0" fillId="10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44" fontId="0" fillId="12" borderId="6" xfId="0" applyNumberFormat="1" applyFont="1" applyFill="1" applyBorder="1" applyAlignment="1">
      <alignment wrapText="1"/>
    </xf>
    <xf numFmtId="44" fontId="0" fillId="10" borderId="6" xfId="0" applyNumberFormat="1" applyFont="1" applyFill="1" applyBorder="1" applyAlignment="1">
      <alignment wrapText="1"/>
    </xf>
    <xf numFmtId="0" fontId="22" fillId="10" borderId="6" xfId="0" applyFont="1" applyFill="1" applyBorder="1" applyAlignment="1">
      <alignment wrapText="1"/>
    </xf>
    <xf numFmtId="0" fontId="22" fillId="0" borderId="6" xfId="0" applyFont="1" applyBorder="1" applyAlignment="1">
      <alignment wrapText="1"/>
    </xf>
    <xf numFmtId="44" fontId="19" fillId="11" borderId="4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11" borderId="0" xfId="0" applyFont="1" applyFill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4" fontId="17" fillId="0" borderId="1" xfId="0" applyNumberFormat="1" applyFont="1" applyBorder="1" applyAlignment="1">
      <alignment vertical="center" wrapText="1"/>
    </xf>
    <xf numFmtId="44" fontId="16" fillId="11" borderId="0" xfId="0" applyNumberFormat="1" applyFont="1" applyFill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30" fillId="0" borderId="9" xfId="0" applyFont="1" applyBorder="1" applyAlignment="1">
      <alignment wrapText="1"/>
    </xf>
    <xf numFmtId="44" fontId="5" fillId="0" borderId="5" xfId="3" applyFont="1" applyFill="1" applyBorder="1" applyAlignment="1">
      <alignment vertical="center"/>
    </xf>
    <xf numFmtId="44" fontId="5" fillId="0" borderId="1" xfId="3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3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ill="1"/>
    <xf numFmtId="44" fontId="33" fillId="0" borderId="3" xfId="3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textRotation="90" wrapText="1"/>
    </xf>
    <xf numFmtId="44" fontId="15" fillId="0" borderId="0" xfId="3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Border="1"/>
    <xf numFmtId="0" fontId="2" fillId="0" borderId="0" xfId="0" applyFont="1"/>
    <xf numFmtId="4" fontId="0" fillId="0" borderId="0" xfId="0" applyNumberFormat="1"/>
    <xf numFmtId="10" fontId="0" fillId="0" borderId="0" xfId="0" applyNumberFormat="1"/>
    <xf numFmtId="44" fontId="33" fillId="0" borderId="1" xfId="3" applyFont="1" applyFill="1" applyBorder="1" applyAlignment="1">
      <alignment vertical="center"/>
    </xf>
    <xf numFmtId="0" fontId="19" fillId="11" borderId="4" xfId="0" applyFont="1" applyFill="1" applyBorder="1" applyAlignment="1">
      <alignment vertical="center" wrapText="1"/>
    </xf>
    <xf numFmtId="0" fontId="29" fillId="13" borderId="4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wrapText="1"/>
    </xf>
    <xf numFmtId="0" fontId="20" fillId="10" borderId="4" xfId="0" applyFont="1" applyFill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1" fillId="0" borderId="2" xfId="2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11" borderId="3" xfId="0" applyFont="1" applyFill="1" applyBorder="1" applyAlignment="1">
      <alignment vertical="center" wrapText="1"/>
    </xf>
    <xf numFmtId="0" fontId="19" fillId="11" borderId="4" xfId="0" applyFont="1" applyFill="1" applyBorder="1" applyAlignment="1">
      <alignment vertical="center" wrapText="1"/>
    </xf>
    <xf numFmtId="0" fontId="19" fillId="11" borderId="3" xfId="0" applyFont="1" applyFill="1" applyBorder="1" applyAlignment="1">
      <alignment wrapText="1"/>
    </xf>
    <xf numFmtId="0" fontId="19" fillId="11" borderId="4" xfId="0" applyFont="1" applyFill="1" applyBorder="1" applyAlignment="1">
      <alignment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9" fillId="11" borderId="7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9" fillId="13" borderId="14" xfId="0" applyFont="1" applyFill="1" applyBorder="1" applyAlignment="1">
      <alignment horizontal="center" vertical="center" wrapText="1"/>
    </xf>
    <xf numFmtId="0" fontId="29" fillId="13" borderId="4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29" fillId="13" borderId="15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31" fillId="13" borderId="15" xfId="4" applyFont="1" applyFill="1" applyBorder="1" applyAlignment="1">
      <alignment horizontal="center" vertical="center" wrapText="1"/>
    </xf>
    <xf numFmtId="0" fontId="31" fillId="13" borderId="5" xfId="4" applyFont="1" applyFill="1" applyBorder="1" applyAlignment="1">
      <alignment horizontal="center" vertical="center" wrapText="1"/>
    </xf>
    <xf numFmtId="0" fontId="29" fillId="13" borderId="3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textRotation="90" wrapText="1"/>
    </xf>
    <xf numFmtId="0" fontId="29" fillId="13" borderId="8" xfId="0" applyFont="1" applyFill="1" applyBorder="1" applyAlignment="1">
      <alignment horizontal="center" vertical="center" wrapText="1"/>
    </xf>
    <xf numFmtId="0" fontId="29" fillId="13" borderId="13" xfId="0" applyFont="1" applyFill="1" applyBorder="1" applyAlignment="1">
      <alignment horizontal="center" vertical="center" wrapText="1"/>
    </xf>
    <xf numFmtId="0" fontId="29" fillId="13" borderId="9" xfId="0" applyFont="1" applyFill="1" applyBorder="1" applyAlignment="1">
      <alignment horizontal="center" vertical="center" wrapText="1"/>
    </xf>
    <xf numFmtId="0" fontId="29" fillId="13" borderId="11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3" builtinId="4"/>
    <cellStyle name="Normal" xfId="0" builtinId="0"/>
    <cellStyle name="Normal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ANTEPROYECTO%20DESCENTRALIZADOS%202019\Anexos%20Presupuesto%20%20Modelo%20INSMACC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Melecio/Documents/2019/PRESUPUESTO%202019/INGRESOS%20Y%20EGRES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-E"/>
      <sheetName val="programa"/>
      <sheetName val="INGRESOS "/>
      <sheetName val="EGRESOS"/>
      <sheetName val="EGRESOS (1)"/>
      <sheetName val="EGRESOS (2)"/>
    </sheetNames>
    <sheetDataSet>
      <sheetData sheetId="0"/>
      <sheetData sheetId="1"/>
      <sheetData sheetId="2"/>
      <sheetData sheetId="3"/>
      <sheetData sheetId="4">
        <row r="89">
          <cell r="G89">
            <v>17943428.599999994</v>
          </cell>
        </row>
        <row r="130">
          <cell r="G130">
            <v>843285.76</v>
          </cell>
        </row>
        <row r="234">
          <cell r="G234">
            <v>9875385.6400000025</v>
          </cell>
        </row>
        <row r="238">
          <cell r="G238">
            <v>186400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workbookViewId="0">
      <selection activeCell="Q9" sqref="Q9"/>
    </sheetView>
  </sheetViews>
  <sheetFormatPr baseColWidth="10" defaultColWidth="20.85546875" defaultRowHeight="15" x14ac:dyDescent="0.25"/>
  <cols>
    <col min="2" max="2" width="32.42578125" customWidth="1"/>
  </cols>
  <sheetData>
    <row r="1" spans="1:5" x14ac:dyDescent="0.25">
      <c r="A1" s="106" t="s">
        <v>4</v>
      </c>
      <c r="B1" s="106"/>
      <c r="C1" s="107"/>
      <c r="D1" s="107"/>
      <c r="E1" s="1"/>
    </row>
    <row r="2" spans="1:5" x14ac:dyDescent="0.25">
      <c r="A2" s="106" t="s">
        <v>5</v>
      </c>
      <c r="B2" s="106"/>
      <c r="C2" s="106"/>
      <c r="D2" s="106"/>
      <c r="E2" s="1"/>
    </row>
    <row r="3" spans="1:5" x14ac:dyDescent="0.25">
      <c r="A3" s="106" t="s">
        <v>6</v>
      </c>
      <c r="B3" s="106"/>
      <c r="C3" s="107"/>
      <c r="D3" s="107"/>
    </row>
    <row r="4" spans="1:5" x14ac:dyDescent="0.25">
      <c r="A4" s="2" t="s">
        <v>7</v>
      </c>
      <c r="B4" s="2" t="s">
        <v>8</v>
      </c>
      <c r="C4" s="2" t="s">
        <v>9</v>
      </c>
      <c r="D4" s="2" t="s">
        <v>10</v>
      </c>
    </row>
    <row r="5" spans="1:5" x14ac:dyDescent="0.25">
      <c r="A5" s="3"/>
      <c r="B5" s="4"/>
      <c r="C5" s="5">
        <f>+C6+C31+C17+C23</f>
        <v>38099791</v>
      </c>
      <c r="D5" s="3"/>
    </row>
    <row r="6" spans="1:5" x14ac:dyDescent="0.25">
      <c r="A6" s="6">
        <v>50</v>
      </c>
      <c r="B6" s="7" t="s">
        <v>11</v>
      </c>
      <c r="C6" s="8">
        <f>+C7</f>
        <v>3973236</v>
      </c>
      <c r="D6" s="6"/>
    </row>
    <row r="7" spans="1:5" x14ac:dyDescent="0.25">
      <c r="A7" s="9">
        <v>51</v>
      </c>
      <c r="B7" s="10" t="s">
        <v>12</v>
      </c>
      <c r="C7" s="11">
        <f>SUM(C8:C16)</f>
        <v>3973236</v>
      </c>
      <c r="D7" s="9"/>
    </row>
    <row r="8" spans="1:5" x14ac:dyDescent="0.25">
      <c r="A8" s="12">
        <v>510001</v>
      </c>
      <c r="B8" s="13" t="s">
        <v>13</v>
      </c>
      <c r="C8" s="14">
        <v>2500000</v>
      </c>
      <c r="D8" s="15">
        <v>1400319</v>
      </c>
    </row>
    <row r="9" spans="1:5" x14ac:dyDescent="0.25">
      <c r="A9" s="12">
        <v>510002</v>
      </c>
      <c r="B9" s="13" t="s">
        <v>14</v>
      </c>
      <c r="C9" s="14">
        <v>7336</v>
      </c>
      <c r="D9" s="15">
        <v>1400319</v>
      </c>
    </row>
    <row r="10" spans="1:5" x14ac:dyDescent="0.25">
      <c r="A10" s="12">
        <v>510003</v>
      </c>
      <c r="B10" s="13" t="s">
        <v>15</v>
      </c>
      <c r="C10" s="14">
        <v>140000</v>
      </c>
      <c r="D10" s="15">
        <v>1400319</v>
      </c>
    </row>
    <row r="11" spans="1:5" x14ac:dyDescent="0.25">
      <c r="A11" s="12">
        <v>510004</v>
      </c>
      <c r="B11" s="13" t="s">
        <v>16</v>
      </c>
      <c r="C11" s="14">
        <v>350000</v>
      </c>
      <c r="D11" s="15">
        <v>1400319</v>
      </c>
    </row>
    <row r="12" spans="1:5" x14ac:dyDescent="0.25">
      <c r="A12" s="12">
        <v>510005</v>
      </c>
      <c r="B12" s="13" t="s">
        <v>17</v>
      </c>
      <c r="C12" s="14">
        <v>250000</v>
      </c>
      <c r="D12" s="15">
        <v>1400319</v>
      </c>
    </row>
    <row r="13" spans="1:5" x14ac:dyDescent="0.25">
      <c r="A13" s="12">
        <v>510006</v>
      </c>
      <c r="B13" s="13" t="s">
        <v>18</v>
      </c>
      <c r="C13" s="14">
        <v>200000</v>
      </c>
      <c r="D13" s="15">
        <v>1400319</v>
      </c>
    </row>
    <row r="14" spans="1:5" ht="22.5" x14ac:dyDescent="0.25">
      <c r="A14" s="12">
        <v>510007</v>
      </c>
      <c r="B14" s="13" t="s">
        <v>19</v>
      </c>
      <c r="C14" s="14">
        <v>400000</v>
      </c>
      <c r="D14" s="15">
        <v>1400319</v>
      </c>
    </row>
    <row r="15" spans="1:5" ht="22.5" x14ac:dyDescent="0.25">
      <c r="A15" s="12">
        <v>510008</v>
      </c>
      <c r="B15" s="13" t="s">
        <v>20</v>
      </c>
      <c r="C15" s="14">
        <v>120900</v>
      </c>
      <c r="D15" s="15">
        <v>1400319</v>
      </c>
    </row>
    <row r="16" spans="1:5" ht="22.5" x14ac:dyDescent="0.25">
      <c r="A16" s="12">
        <v>510009</v>
      </c>
      <c r="B16" s="13" t="s">
        <v>21</v>
      </c>
      <c r="C16" s="14">
        <v>5000</v>
      </c>
      <c r="D16" s="15">
        <v>1400319</v>
      </c>
    </row>
    <row r="17" spans="1:4" ht="36" x14ac:dyDescent="0.25">
      <c r="A17" s="6">
        <v>70</v>
      </c>
      <c r="B17" s="7" t="s">
        <v>22</v>
      </c>
      <c r="C17" s="8">
        <f>+C18</f>
        <v>4770000</v>
      </c>
      <c r="D17" s="6"/>
    </row>
    <row r="18" spans="1:4" x14ac:dyDescent="0.25">
      <c r="A18" s="9">
        <v>78</v>
      </c>
      <c r="B18" s="10" t="s">
        <v>23</v>
      </c>
      <c r="C18" s="11">
        <f>SUM(C19:C22)</f>
        <v>4770000</v>
      </c>
      <c r="D18" s="9"/>
    </row>
    <row r="19" spans="1:4" ht="22.5" x14ac:dyDescent="0.25">
      <c r="A19" s="12">
        <v>780001</v>
      </c>
      <c r="B19" s="13" t="s">
        <v>24</v>
      </c>
      <c r="C19" s="14">
        <v>3500000</v>
      </c>
      <c r="D19" s="15">
        <v>1400319</v>
      </c>
    </row>
    <row r="20" spans="1:4" x14ac:dyDescent="0.25">
      <c r="A20" s="12">
        <v>780002</v>
      </c>
      <c r="B20" s="13" t="s">
        <v>25</v>
      </c>
      <c r="C20" s="14">
        <v>1000000</v>
      </c>
      <c r="D20" s="15">
        <v>1400319</v>
      </c>
    </row>
    <row r="21" spans="1:4" x14ac:dyDescent="0.25">
      <c r="A21" s="12">
        <v>780003</v>
      </c>
      <c r="B21" s="13" t="s">
        <v>26</v>
      </c>
      <c r="C21" s="14">
        <v>220000</v>
      </c>
      <c r="D21" s="15">
        <v>1400319</v>
      </c>
    </row>
    <row r="22" spans="1:4" x14ac:dyDescent="0.25">
      <c r="A22" s="12">
        <v>780004</v>
      </c>
      <c r="B22" s="13" t="s">
        <v>27</v>
      </c>
      <c r="C22" s="14">
        <v>50000</v>
      </c>
      <c r="D22" s="15">
        <v>1400319</v>
      </c>
    </row>
    <row r="23" spans="1:4" ht="36" x14ac:dyDescent="0.25">
      <c r="A23" s="6">
        <v>90</v>
      </c>
      <c r="B23" s="7" t="s">
        <v>28</v>
      </c>
      <c r="C23" s="8">
        <f>+C24+C29</f>
        <v>29101555</v>
      </c>
      <c r="D23" s="6"/>
    </row>
    <row r="24" spans="1:4" x14ac:dyDescent="0.25">
      <c r="A24" s="9">
        <v>91</v>
      </c>
      <c r="B24" s="10" t="s">
        <v>29</v>
      </c>
      <c r="C24" s="11">
        <f>SUM(C25:C28)</f>
        <v>28848500</v>
      </c>
      <c r="D24" s="9"/>
    </row>
    <row r="25" spans="1:4" x14ac:dyDescent="0.25">
      <c r="A25" s="12" t="s">
        <v>30</v>
      </c>
      <c r="B25" s="13" t="s">
        <v>1</v>
      </c>
      <c r="C25" s="14">
        <f>+'[2]EGRESOS (1)'!G89</f>
        <v>17943428.599999994</v>
      </c>
      <c r="D25" s="15">
        <v>1100119</v>
      </c>
    </row>
    <row r="26" spans="1:4" x14ac:dyDescent="0.25">
      <c r="A26" s="12" t="s">
        <v>31</v>
      </c>
      <c r="B26" s="13" t="s">
        <v>32</v>
      </c>
      <c r="C26" s="14">
        <f>+'[2]EGRESOS (1)'!G130</f>
        <v>843285.76</v>
      </c>
      <c r="D26" s="15">
        <v>1100119</v>
      </c>
    </row>
    <row r="27" spans="1:4" x14ac:dyDescent="0.25">
      <c r="A27" s="12" t="s">
        <v>33</v>
      </c>
      <c r="B27" s="13" t="s">
        <v>34</v>
      </c>
      <c r="C27" s="14">
        <f>+'[2]EGRESOS (1)'!G234</f>
        <v>9875385.6400000025</v>
      </c>
      <c r="D27" s="15">
        <v>1100119</v>
      </c>
    </row>
    <row r="28" spans="1:4" x14ac:dyDescent="0.25">
      <c r="A28" s="12" t="s">
        <v>35</v>
      </c>
      <c r="B28" s="13" t="s">
        <v>36</v>
      </c>
      <c r="C28" s="14">
        <f>+'[2]EGRESOS (1)'!G238</f>
        <v>186400</v>
      </c>
      <c r="D28" s="15">
        <v>1100119</v>
      </c>
    </row>
    <row r="29" spans="1:4" x14ac:dyDescent="0.25">
      <c r="A29" s="9">
        <v>93</v>
      </c>
      <c r="B29" s="10" t="s">
        <v>37</v>
      </c>
      <c r="C29" s="11">
        <f>+C30</f>
        <v>253055</v>
      </c>
      <c r="D29" s="9"/>
    </row>
    <row r="30" spans="1:4" ht="22.5" x14ac:dyDescent="0.25">
      <c r="A30" s="12" t="s">
        <v>38</v>
      </c>
      <c r="B30" s="13" t="s">
        <v>39</v>
      </c>
      <c r="C30" s="14">
        <v>253055</v>
      </c>
      <c r="D30" s="15">
        <v>1600419</v>
      </c>
    </row>
    <row r="31" spans="1:4" x14ac:dyDescent="0.25">
      <c r="A31" s="6">
        <v>60</v>
      </c>
      <c r="B31" s="7" t="s">
        <v>40</v>
      </c>
      <c r="C31" s="8">
        <f>+C32</f>
        <v>255000</v>
      </c>
      <c r="D31" s="6"/>
    </row>
    <row r="32" spans="1:4" x14ac:dyDescent="0.25">
      <c r="A32" s="9">
        <v>99</v>
      </c>
      <c r="B32" s="10" t="s">
        <v>41</v>
      </c>
      <c r="C32" s="11">
        <f>SUM(C33:C34)</f>
        <v>255000</v>
      </c>
      <c r="D32" s="9"/>
    </row>
    <row r="33" spans="1:4" x14ac:dyDescent="0.25">
      <c r="A33" s="12">
        <v>610001</v>
      </c>
      <c r="B33" s="13" t="s">
        <v>42</v>
      </c>
      <c r="C33" s="14">
        <v>250000</v>
      </c>
      <c r="D33" s="15">
        <v>1400319</v>
      </c>
    </row>
    <row r="34" spans="1:4" x14ac:dyDescent="0.25">
      <c r="A34" s="12">
        <v>610002</v>
      </c>
      <c r="B34" s="13" t="s">
        <v>43</v>
      </c>
      <c r="C34" s="104">
        <v>5000</v>
      </c>
      <c r="D34" s="15">
        <v>1400319</v>
      </c>
    </row>
  </sheetData>
  <autoFilter ref="A4:D34" xr:uid="{00000000-0009-0000-0000-000000000000}"/>
  <mergeCells count="3">
    <mergeCell ref="A1:D1"/>
    <mergeCell ref="A2:D2"/>
    <mergeCell ref="A3:D3"/>
  </mergeCells>
  <pageMargins left="0.7" right="0.7" top="0.75" bottom="0.75" header="0.3" footer="0.3"/>
  <pageSetup scale="9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2"/>
  <sheetViews>
    <sheetView workbookViewId="0">
      <selection activeCell="Q9" sqref="Q9"/>
    </sheetView>
  </sheetViews>
  <sheetFormatPr baseColWidth="10" defaultColWidth="11.42578125" defaultRowHeight="15" x14ac:dyDescent="0.25"/>
  <cols>
    <col min="2" max="2" width="46.140625" customWidth="1"/>
    <col min="3" max="3" width="13.28515625" customWidth="1"/>
    <col min="5" max="5" width="7.140625" bestFit="1" customWidth="1"/>
    <col min="6" max="6" width="6.28515625" bestFit="1" customWidth="1"/>
  </cols>
  <sheetData>
    <row r="1" spans="1:6" x14ac:dyDescent="0.25">
      <c r="A1" s="108" t="s">
        <v>4</v>
      </c>
      <c r="B1" s="108"/>
      <c r="C1" s="108"/>
      <c r="D1" s="108"/>
      <c r="E1" s="108"/>
      <c r="F1" s="108"/>
    </row>
    <row r="2" spans="1:6" x14ac:dyDescent="0.25">
      <c r="A2" s="108" t="s">
        <v>5</v>
      </c>
      <c r="B2" s="108"/>
      <c r="C2" s="108"/>
      <c r="D2" s="108"/>
      <c r="E2" s="108"/>
      <c r="F2" s="108"/>
    </row>
    <row r="3" spans="1:6" x14ac:dyDescent="0.25">
      <c r="A3" s="108" t="s">
        <v>44</v>
      </c>
      <c r="B3" s="108"/>
      <c r="C3" s="108"/>
      <c r="D3" s="108"/>
      <c r="E3" s="108"/>
      <c r="F3" s="108"/>
    </row>
    <row r="4" spans="1:6" x14ac:dyDescent="0.25">
      <c r="A4" s="16" t="s">
        <v>45</v>
      </c>
      <c r="B4" s="17" t="s">
        <v>8</v>
      </c>
      <c r="C4" s="16" t="s">
        <v>9</v>
      </c>
      <c r="D4" s="18" t="s">
        <v>46</v>
      </c>
      <c r="E4" s="19" t="s">
        <v>47</v>
      </c>
      <c r="F4" s="20" t="s">
        <v>48</v>
      </c>
    </row>
    <row r="5" spans="1:6" x14ac:dyDescent="0.25">
      <c r="A5" s="21"/>
      <c r="B5" s="22" t="s">
        <v>49</v>
      </c>
      <c r="C5" s="23">
        <f>+C6+C77+C129+C176+C367</f>
        <v>38099791</v>
      </c>
      <c r="D5" s="21"/>
      <c r="E5" s="21" t="s">
        <v>50</v>
      </c>
      <c r="F5" s="21"/>
    </row>
    <row r="6" spans="1:6" ht="37.5" customHeight="1" x14ac:dyDescent="0.25">
      <c r="A6" s="24" t="s">
        <v>51</v>
      </c>
      <c r="B6" s="25" t="s">
        <v>52</v>
      </c>
      <c r="C6" s="26">
        <f>+C7+C34</f>
        <v>8206193.3200000003</v>
      </c>
      <c r="D6" s="24"/>
      <c r="E6" s="24"/>
      <c r="F6" s="25"/>
    </row>
    <row r="7" spans="1:6" x14ac:dyDescent="0.25">
      <c r="A7" s="27" t="s">
        <v>53</v>
      </c>
      <c r="B7" s="28" t="s">
        <v>54</v>
      </c>
      <c r="C7" s="29">
        <f>SUM(C8:C33)</f>
        <v>5522125.5800000001</v>
      </c>
      <c r="D7" s="27"/>
      <c r="E7" s="27"/>
      <c r="F7" s="28"/>
    </row>
    <row r="8" spans="1:6" x14ac:dyDescent="0.25">
      <c r="A8" s="30">
        <v>1131</v>
      </c>
      <c r="B8" s="31" t="s">
        <v>55</v>
      </c>
      <c r="C8" s="32">
        <v>3322986.5599999996</v>
      </c>
      <c r="D8" s="33">
        <v>1100119</v>
      </c>
      <c r="E8" s="30">
        <v>1</v>
      </c>
      <c r="F8" s="31" t="s">
        <v>56</v>
      </c>
    </row>
    <row r="9" spans="1:6" x14ac:dyDescent="0.25">
      <c r="A9" s="30">
        <v>1321</v>
      </c>
      <c r="B9" s="31" t="s">
        <v>57</v>
      </c>
      <c r="C9" s="32">
        <v>80130.11</v>
      </c>
      <c r="D9" s="33">
        <v>1100119</v>
      </c>
      <c r="E9" s="30">
        <v>1</v>
      </c>
      <c r="F9" s="31" t="s">
        <v>56</v>
      </c>
    </row>
    <row r="10" spans="1:6" x14ac:dyDescent="0.25">
      <c r="A10" s="30">
        <v>1322</v>
      </c>
      <c r="B10" s="31" t="s">
        <v>58</v>
      </c>
      <c r="C10" s="32">
        <v>17194.27</v>
      </c>
      <c r="D10" s="33">
        <v>1100119</v>
      </c>
      <c r="E10" s="30">
        <v>1</v>
      </c>
      <c r="F10" s="31" t="s">
        <v>56</v>
      </c>
    </row>
    <row r="11" spans="1:6" x14ac:dyDescent="0.25">
      <c r="A11" s="30">
        <v>1323</v>
      </c>
      <c r="B11" s="31" t="s">
        <v>59</v>
      </c>
      <c r="C11" s="32">
        <v>139180.07999999999</v>
      </c>
      <c r="D11" s="33">
        <v>1100119</v>
      </c>
      <c r="E11" s="30">
        <v>1</v>
      </c>
      <c r="F11" s="31" t="s">
        <v>56</v>
      </c>
    </row>
    <row r="12" spans="1:6" x14ac:dyDescent="0.25">
      <c r="A12" s="30">
        <v>1323</v>
      </c>
      <c r="B12" s="31" t="s">
        <v>59</v>
      </c>
      <c r="C12" s="32">
        <v>317274.12</v>
      </c>
      <c r="D12" s="33">
        <v>1400319</v>
      </c>
      <c r="E12" s="30">
        <v>1</v>
      </c>
      <c r="F12" s="31" t="s">
        <v>56</v>
      </c>
    </row>
    <row r="13" spans="1:6" x14ac:dyDescent="0.25">
      <c r="A13" s="30">
        <v>1413</v>
      </c>
      <c r="B13" s="31" t="s">
        <v>60</v>
      </c>
      <c r="C13" s="32">
        <v>274826.93</v>
      </c>
      <c r="D13" s="33">
        <v>1100119</v>
      </c>
      <c r="E13" s="30">
        <v>1</v>
      </c>
      <c r="F13" s="31" t="s">
        <v>61</v>
      </c>
    </row>
    <row r="14" spans="1:6" x14ac:dyDescent="0.25">
      <c r="A14" s="30">
        <v>1413</v>
      </c>
      <c r="B14" s="31" t="s">
        <v>60</v>
      </c>
      <c r="C14" s="32">
        <v>100000</v>
      </c>
      <c r="D14" s="33">
        <v>1400319</v>
      </c>
      <c r="E14" s="30">
        <v>1</v>
      </c>
      <c r="F14" s="31" t="s">
        <v>61</v>
      </c>
    </row>
    <row r="15" spans="1:6" x14ac:dyDescent="0.25">
      <c r="A15" s="30">
        <v>1421</v>
      </c>
      <c r="B15" s="31" t="s">
        <v>62</v>
      </c>
      <c r="C15" s="32">
        <v>143435.21000000002</v>
      </c>
      <c r="D15" s="33">
        <v>1100119</v>
      </c>
      <c r="E15" s="30">
        <v>1</v>
      </c>
      <c r="F15" s="31" t="s">
        <v>61</v>
      </c>
    </row>
    <row r="16" spans="1:6" x14ac:dyDescent="0.25">
      <c r="A16" s="30">
        <v>1421</v>
      </c>
      <c r="B16" s="31" t="s">
        <v>62</v>
      </c>
      <c r="C16" s="32">
        <v>50000</v>
      </c>
      <c r="D16" s="33">
        <v>1400319</v>
      </c>
      <c r="E16" s="30">
        <v>1</v>
      </c>
      <c r="F16" s="31" t="s">
        <v>61</v>
      </c>
    </row>
    <row r="17" spans="1:6" x14ac:dyDescent="0.25">
      <c r="A17" s="30">
        <v>1431</v>
      </c>
      <c r="B17" s="31" t="s">
        <v>63</v>
      </c>
      <c r="C17" s="32">
        <v>149238.09</v>
      </c>
      <c r="D17" s="33">
        <v>1100119</v>
      </c>
      <c r="E17" s="30">
        <v>1</v>
      </c>
      <c r="F17" s="31" t="s">
        <v>61</v>
      </c>
    </row>
    <row r="18" spans="1:6" x14ac:dyDescent="0.25">
      <c r="A18" s="30">
        <v>1431</v>
      </c>
      <c r="B18" s="31" t="s">
        <v>63</v>
      </c>
      <c r="C18" s="32">
        <v>50000</v>
      </c>
      <c r="D18" s="33">
        <v>1400319</v>
      </c>
      <c r="E18" s="30">
        <v>1</v>
      </c>
      <c r="F18" s="31" t="s">
        <v>61</v>
      </c>
    </row>
    <row r="19" spans="1:6" x14ac:dyDescent="0.25">
      <c r="A19" s="30">
        <v>1511</v>
      </c>
      <c r="B19" s="31" t="s">
        <v>64</v>
      </c>
      <c r="C19" s="32">
        <v>66459.73000000001</v>
      </c>
      <c r="D19" s="33">
        <v>1100119</v>
      </c>
      <c r="E19" s="30">
        <v>1</v>
      </c>
      <c r="F19" s="31" t="s">
        <v>56</v>
      </c>
    </row>
    <row r="20" spans="1:6" x14ac:dyDescent="0.25">
      <c r="A20" s="30">
        <v>1522</v>
      </c>
      <c r="B20" s="31" t="s">
        <v>65</v>
      </c>
      <c r="C20" s="32">
        <v>300000</v>
      </c>
      <c r="D20" s="33">
        <v>1400319</v>
      </c>
      <c r="E20" s="30">
        <v>1</v>
      </c>
      <c r="F20" s="31" t="s">
        <v>56</v>
      </c>
    </row>
    <row r="21" spans="1:6" x14ac:dyDescent="0.25">
      <c r="A21" s="30">
        <v>1591</v>
      </c>
      <c r="B21" s="31" t="s">
        <v>66</v>
      </c>
      <c r="C21" s="32">
        <v>232609.06</v>
      </c>
      <c r="D21" s="33">
        <v>1100119</v>
      </c>
      <c r="E21" s="30">
        <v>1</v>
      </c>
      <c r="F21" s="31" t="s">
        <v>56</v>
      </c>
    </row>
    <row r="22" spans="1:6" x14ac:dyDescent="0.25">
      <c r="A22" s="30">
        <v>2111</v>
      </c>
      <c r="B22" s="31" t="s">
        <v>67</v>
      </c>
      <c r="C22" s="32">
        <v>20000</v>
      </c>
      <c r="D22" s="33">
        <v>1400319</v>
      </c>
      <c r="E22" s="30">
        <v>1</v>
      </c>
      <c r="F22" s="31" t="s">
        <v>68</v>
      </c>
    </row>
    <row r="23" spans="1:6" x14ac:dyDescent="0.25">
      <c r="A23" s="30">
        <v>2121</v>
      </c>
      <c r="B23" s="31" t="s">
        <v>69</v>
      </c>
      <c r="C23" s="32">
        <v>10000</v>
      </c>
      <c r="D23" s="33">
        <v>1400319</v>
      </c>
      <c r="E23" s="30">
        <v>1</v>
      </c>
      <c r="F23" s="31" t="s">
        <v>68</v>
      </c>
    </row>
    <row r="24" spans="1:6" x14ac:dyDescent="0.25">
      <c r="A24" s="30">
        <v>2141</v>
      </c>
      <c r="B24" s="31" t="s">
        <v>70</v>
      </c>
      <c r="C24" s="32">
        <v>20000</v>
      </c>
      <c r="D24" s="33">
        <v>1400319</v>
      </c>
      <c r="E24" s="30">
        <v>1</v>
      </c>
      <c r="F24" s="31" t="s">
        <v>68</v>
      </c>
    </row>
    <row r="25" spans="1:6" x14ac:dyDescent="0.25">
      <c r="A25" s="30">
        <v>3151</v>
      </c>
      <c r="B25" s="31" t="s">
        <v>71</v>
      </c>
      <c r="C25" s="32">
        <v>9600</v>
      </c>
      <c r="D25" s="33">
        <v>1100119</v>
      </c>
      <c r="E25" s="30">
        <v>1</v>
      </c>
      <c r="F25" s="31" t="s">
        <v>68</v>
      </c>
    </row>
    <row r="26" spans="1:6" x14ac:dyDescent="0.25">
      <c r="A26" s="30">
        <v>3173</v>
      </c>
      <c r="B26" s="31" t="s">
        <v>72</v>
      </c>
      <c r="C26" s="32">
        <v>2000</v>
      </c>
      <c r="D26" s="33">
        <v>1400319</v>
      </c>
      <c r="E26" s="30">
        <v>1</v>
      </c>
      <c r="F26" s="31" t="s">
        <v>68</v>
      </c>
    </row>
    <row r="27" spans="1:6" x14ac:dyDescent="0.25">
      <c r="A27" s="30">
        <v>3181</v>
      </c>
      <c r="B27" s="31" t="s">
        <v>73</v>
      </c>
      <c r="C27" s="32">
        <v>7000</v>
      </c>
      <c r="D27" s="33">
        <v>1100119</v>
      </c>
      <c r="E27" s="30">
        <v>1</v>
      </c>
      <c r="F27" s="31" t="s">
        <v>68</v>
      </c>
    </row>
    <row r="28" spans="1:6" x14ac:dyDescent="0.25">
      <c r="A28" s="30">
        <v>3231</v>
      </c>
      <c r="B28" s="31" t="s">
        <v>74</v>
      </c>
      <c r="C28" s="32">
        <v>31000</v>
      </c>
      <c r="D28" s="33">
        <v>1100119</v>
      </c>
      <c r="E28" s="30">
        <v>1</v>
      </c>
      <c r="F28" s="31" t="s">
        <v>68</v>
      </c>
    </row>
    <row r="29" spans="1:6" x14ac:dyDescent="0.25">
      <c r="A29" s="30">
        <v>3411</v>
      </c>
      <c r="B29" s="31" t="s">
        <v>75</v>
      </c>
      <c r="C29" s="32">
        <v>45000</v>
      </c>
      <c r="D29" s="33">
        <v>1400319</v>
      </c>
      <c r="E29" s="30">
        <v>1</v>
      </c>
      <c r="F29" s="31" t="s">
        <v>68</v>
      </c>
    </row>
    <row r="30" spans="1:6" x14ac:dyDescent="0.25">
      <c r="A30" s="30">
        <v>3852</v>
      </c>
      <c r="B30" s="31" t="s">
        <v>76</v>
      </c>
      <c r="C30" s="32">
        <v>12000</v>
      </c>
      <c r="D30" s="33">
        <v>1400319</v>
      </c>
      <c r="E30" s="30">
        <v>1</v>
      </c>
      <c r="F30" s="31" t="s">
        <v>68</v>
      </c>
    </row>
    <row r="31" spans="1:6" x14ac:dyDescent="0.25">
      <c r="A31" s="30">
        <v>3981</v>
      </c>
      <c r="B31" s="31" t="s">
        <v>77</v>
      </c>
      <c r="C31" s="32">
        <v>77191.420000000013</v>
      </c>
      <c r="D31" s="33">
        <v>1100119</v>
      </c>
      <c r="E31" s="30">
        <v>1</v>
      </c>
      <c r="F31" s="31" t="s">
        <v>68</v>
      </c>
    </row>
    <row r="32" spans="1:6" x14ac:dyDescent="0.25">
      <c r="A32" s="34">
        <v>4411</v>
      </c>
      <c r="B32" s="35" t="s">
        <v>78</v>
      </c>
      <c r="C32" s="36">
        <v>30000</v>
      </c>
      <c r="D32" s="37">
        <v>1100119</v>
      </c>
      <c r="E32" s="34">
        <v>1</v>
      </c>
      <c r="F32" s="35" t="s">
        <v>79</v>
      </c>
    </row>
    <row r="33" spans="1:6" x14ac:dyDescent="0.25">
      <c r="A33" s="30">
        <v>5151</v>
      </c>
      <c r="B33" s="31" t="s">
        <v>80</v>
      </c>
      <c r="C33" s="32">
        <v>15000</v>
      </c>
      <c r="D33" s="33">
        <v>1400319</v>
      </c>
      <c r="E33" s="30">
        <v>2</v>
      </c>
      <c r="F33" s="31" t="s">
        <v>81</v>
      </c>
    </row>
    <row r="34" spans="1:6" x14ac:dyDescent="0.25">
      <c r="A34" s="27" t="s">
        <v>82</v>
      </c>
      <c r="B34" s="28" t="s">
        <v>83</v>
      </c>
      <c r="C34" s="29">
        <f>SUM(C35:C76)</f>
        <v>2684067.7399999998</v>
      </c>
      <c r="D34" s="27"/>
      <c r="E34" s="27"/>
      <c r="F34" s="28"/>
    </row>
    <row r="35" spans="1:6" x14ac:dyDescent="0.25">
      <c r="A35" s="30">
        <v>1131</v>
      </c>
      <c r="B35" s="31" t="s">
        <v>55</v>
      </c>
      <c r="C35" s="32">
        <v>784951.01</v>
      </c>
      <c r="D35" s="33">
        <v>1100119</v>
      </c>
      <c r="E35" s="30">
        <v>1</v>
      </c>
      <c r="F35" s="31" t="s">
        <v>56</v>
      </c>
    </row>
    <row r="36" spans="1:6" x14ac:dyDescent="0.25">
      <c r="A36" s="30">
        <v>1321</v>
      </c>
      <c r="B36" s="31" t="s">
        <v>84</v>
      </c>
      <c r="C36" s="32">
        <v>22741.07</v>
      </c>
      <c r="D36" s="33">
        <v>1100119</v>
      </c>
      <c r="E36" s="30">
        <v>1</v>
      </c>
      <c r="F36" s="31" t="s">
        <v>56</v>
      </c>
    </row>
    <row r="37" spans="1:6" x14ac:dyDescent="0.25">
      <c r="A37" s="30">
        <v>1322</v>
      </c>
      <c r="B37" s="31" t="s">
        <v>58</v>
      </c>
      <c r="C37" s="32">
        <v>19926.95</v>
      </c>
      <c r="D37" s="33">
        <v>1400319</v>
      </c>
      <c r="E37" s="30">
        <v>1</v>
      </c>
      <c r="F37" s="31" t="s">
        <v>56</v>
      </c>
    </row>
    <row r="38" spans="1:6" x14ac:dyDescent="0.25">
      <c r="A38" s="30">
        <v>1323</v>
      </c>
      <c r="B38" s="31" t="s">
        <v>59</v>
      </c>
      <c r="C38" s="32">
        <v>30000</v>
      </c>
      <c r="D38" s="33">
        <v>1100119</v>
      </c>
      <c r="E38" s="30">
        <v>1</v>
      </c>
      <c r="F38" s="31" t="s">
        <v>56</v>
      </c>
    </row>
    <row r="39" spans="1:6" x14ac:dyDescent="0.25">
      <c r="A39" s="30">
        <v>1323</v>
      </c>
      <c r="B39" s="31" t="s">
        <v>59</v>
      </c>
      <c r="C39" s="32">
        <v>77822.94</v>
      </c>
      <c r="D39" s="33">
        <v>1400319</v>
      </c>
      <c r="E39" s="30">
        <v>1</v>
      </c>
      <c r="F39" s="31" t="s">
        <v>56</v>
      </c>
    </row>
    <row r="40" spans="1:6" x14ac:dyDescent="0.25">
      <c r="A40" s="30">
        <v>1331</v>
      </c>
      <c r="B40" s="31" t="s">
        <v>85</v>
      </c>
      <c r="C40" s="32">
        <v>79707.81</v>
      </c>
      <c r="D40" s="33">
        <v>1400319</v>
      </c>
      <c r="E40" s="30">
        <v>1</v>
      </c>
      <c r="F40" s="31" t="s">
        <v>56</v>
      </c>
    </row>
    <row r="41" spans="1:6" x14ac:dyDescent="0.25">
      <c r="A41" s="30">
        <v>1413</v>
      </c>
      <c r="B41" s="31" t="s">
        <v>60</v>
      </c>
      <c r="C41" s="32">
        <v>78246.320000000007</v>
      </c>
      <c r="D41" s="33">
        <v>1100119</v>
      </c>
      <c r="E41" s="30">
        <v>1</v>
      </c>
      <c r="F41" s="31" t="s">
        <v>61</v>
      </c>
    </row>
    <row r="42" spans="1:6" x14ac:dyDescent="0.25">
      <c r="A42" s="30">
        <v>1413</v>
      </c>
      <c r="B42" s="31" t="s">
        <v>60</v>
      </c>
      <c r="C42" s="32">
        <v>20000</v>
      </c>
      <c r="D42" s="33">
        <v>1400319</v>
      </c>
      <c r="E42" s="30">
        <v>1</v>
      </c>
      <c r="F42" s="31" t="s">
        <v>61</v>
      </c>
    </row>
    <row r="43" spans="1:6" x14ac:dyDescent="0.25">
      <c r="A43" s="30">
        <v>1421</v>
      </c>
      <c r="B43" s="31" t="s">
        <v>62</v>
      </c>
      <c r="C43" s="32">
        <v>30883.410000000003</v>
      </c>
      <c r="D43" s="33">
        <v>1100119</v>
      </c>
      <c r="E43" s="30">
        <v>1</v>
      </c>
      <c r="F43" s="31" t="s">
        <v>61</v>
      </c>
    </row>
    <row r="44" spans="1:6" x14ac:dyDescent="0.25">
      <c r="A44" s="30">
        <v>1421</v>
      </c>
      <c r="B44" s="31" t="s">
        <v>62</v>
      </c>
      <c r="C44" s="32">
        <v>15000</v>
      </c>
      <c r="D44" s="33">
        <v>1400319</v>
      </c>
      <c r="E44" s="30">
        <v>1</v>
      </c>
      <c r="F44" s="31" t="s">
        <v>61</v>
      </c>
    </row>
    <row r="45" spans="1:6" x14ac:dyDescent="0.25">
      <c r="A45" s="30">
        <v>1431</v>
      </c>
      <c r="B45" s="31" t="s">
        <v>63</v>
      </c>
      <c r="C45" s="32">
        <v>32259.949999999997</v>
      </c>
      <c r="D45" s="33">
        <v>1100119</v>
      </c>
      <c r="E45" s="30">
        <v>1</v>
      </c>
      <c r="F45" s="31" t="s">
        <v>61</v>
      </c>
    </row>
    <row r="46" spans="1:6" x14ac:dyDescent="0.25">
      <c r="A46" s="30">
        <v>1431</v>
      </c>
      <c r="B46" s="31" t="s">
        <v>63</v>
      </c>
      <c r="C46" s="32">
        <v>15000</v>
      </c>
      <c r="D46" s="33">
        <v>1400319</v>
      </c>
      <c r="E46" s="30">
        <v>1</v>
      </c>
      <c r="F46" s="31" t="s">
        <v>61</v>
      </c>
    </row>
    <row r="47" spans="1:6" x14ac:dyDescent="0.25">
      <c r="A47" s="30">
        <v>1511</v>
      </c>
      <c r="B47" s="31" t="s">
        <v>64</v>
      </c>
      <c r="C47" s="32">
        <v>15699.02</v>
      </c>
      <c r="D47" s="33">
        <v>1100119</v>
      </c>
      <c r="E47" s="30">
        <v>1</v>
      </c>
      <c r="F47" s="31" t="s">
        <v>56</v>
      </c>
    </row>
    <row r="48" spans="1:6" x14ac:dyDescent="0.25">
      <c r="A48" s="30">
        <v>1591</v>
      </c>
      <c r="B48" s="31" t="s">
        <v>66</v>
      </c>
      <c r="C48" s="32">
        <v>54946.57</v>
      </c>
      <c r="D48" s="33">
        <v>1100119</v>
      </c>
      <c r="E48" s="30">
        <v>1</v>
      </c>
      <c r="F48" s="31" t="s">
        <v>56</v>
      </c>
    </row>
    <row r="49" spans="1:6" x14ac:dyDescent="0.25">
      <c r="A49" s="30">
        <v>2111</v>
      </c>
      <c r="B49" s="31" t="s">
        <v>67</v>
      </c>
      <c r="C49" s="32">
        <v>3000</v>
      </c>
      <c r="D49" s="33">
        <v>1400319</v>
      </c>
      <c r="E49" s="30">
        <v>1</v>
      </c>
      <c r="F49" s="31" t="s">
        <v>68</v>
      </c>
    </row>
    <row r="50" spans="1:6" x14ac:dyDescent="0.25">
      <c r="A50" s="30">
        <v>2141</v>
      </c>
      <c r="B50" s="31" t="s">
        <v>70</v>
      </c>
      <c r="C50" s="32">
        <v>2000</v>
      </c>
      <c r="D50" s="33">
        <v>1400319</v>
      </c>
      <c r="E50" s="30">
        <v>1</v>
      </c>
      <c r="F50" s="31" t="s">
        <v>68</v>
      </c>
    </row>
    <row r="51" spans="1:6" x14ac:dyDescent="0.25">
      <c r="A51" s="30">
        <v>2161</v>
      </c>
      <c r="B51" s="31" t="s">
        <v>86</v>
      </c>
      <c r="C51" s="32">
        <v>30000</v>
      </c>
      <c r="D51" s="33">
        <v>1400319</v>
      </c>
      <c r="E51" s="30">
        <v>1</v>
      </c>
      <c r="F51" s="31" t="s">
        <v>68</v>
      </c>
    </row>
    <row r="52" spans="1:6" x14ac:dyDescent="0.25">
      <c r="A52" s="30">
        <v>2212</v>
      </c>
      <c r="B52" s="31" t="s">
        <v>87</v>
      </c>
      <c r="C52" s="32">
        <v>12000</v>
      </c>
      <c r="D52" s="33">
        <v>1400319</v>
      </c>
      <c r="E52" s="30">
        <v>1</v>
      </c>
      <c r="F52" s="31" t="s">
        <v>68</v>
      </c>
    </row>
    <row r="53" spans="1:6" x14ac:dyDescent="0.25">
      <c r="A53" s="30">
        <v>2461</v>
      </c>
      <c r="B53" s="31" t="s">
        <v>88</v>
      </c>
      <c r="C53" s="32">
        <v>50000</v>
      </c>
      <c r="D53" s="33">
        <v>1400319</v>
      </c>
      <c r="E53" s="30">
        <v>1</v>
      </c>
      <c r="F53" s="31" t="s">
        <v>68</v>
      </c>
    </row>
    <row r="54" spans="1:6" x14ac:dyDescent="0.25">
      <c r="A54" s="30">
        <v>2491</v>
      </c>
      <c r="B54" s="31" t="s">
        <v>89</v>
      </c>
      <c r="C54" s="32">
        <v>20000</v>
      </c>
      <c r="D54" s="33">
        <v>1400319</v>
      </c>
      <c r="E54" s="30">
        <v>1</v>
      </c>
      <c r="F54" s="31" t="s">
        <v>68</v>
      </c>
    </row>
    <row r="55" spans="1:6" x14ac:dyDescent="0.25">
      <c r="A55" s="30">
        <v>2531</v>
      </c>
      <c r="B55" s="31" t="s">
        <v>90</v>
      </c>
      <c r="C55" s="32">
        <v>1000</v>
      </c>
      <c r="D55" s="33">
        <v>1400319</v>
      </c>
      <c r="E55" s="30">
        <v>1</v>
      </c>
      <c r="F55" s="31" t="s">
        <v>68</v>
      </c>
    </row>
    <row r="56" spans="1:6" x14ac:dyDescent="0.25">
      <c r="A56" s="30">
        <v>2721</v>
      </c>
      <c r="B56" s="31" t="s">
        <v>91</v>
      </c>
      <c r="C56" s="32">
        <v>5000</v>
      </c>
      <c r="D56" s="33">
        <v>1400319</v>
      </c>
      <c r="E56" s="30">
        <v>1</v>
      </c>
      <c r="F56" s="31" t="s">
        <v>68</v>
      </c>
    </row>
    <row r="57" spans="1:6" x14ac:dyDescent="0.25">
      <c r="A57" s="30">
        <v>2911</v>
      </c>
      <c r="B57" s="31" t="s">
        <v>92</v>
      </c>
      <c r="C57" s="32">
        <v>2000</v>
      </c>
      <c r="D57" s="33">
        <v>1400319</v>
      </c>
      <c r="E57" s="30">
        <v>1</v>
      </c>
      <c r="F57" s="31" t="s">
        <v>68</v>
      </c>
    </row>
    <row r="58" spans="1:6" x14ac:dyDescent="0.25">
      <c r="A58" s="30">
        <v>2921</v>
      </c>
      <c r="B58" s="31" t="s">
        <v>93</v>
      </c>
      <c r="C58" s="32">
        <v>2000</v>
      </c>
      <c r="D58" s="33">
        <v>1400319</v>
      </c>
      <c r="E58" s="30">
        <v>1</v>
      </c>
      <c r="F58" s="31" t="s">
        <v>68</v>
      </c>
    </row>
    <row r="59" spans="1:6" x14ac:dyDescent="0.25">
      <c r="A59" s="30">
        <v>2932</v>
      </c>
      <c r="B59" s="31" t="s">
        <v>94</v>
      </c>
      <c r="C59" s="32">
        <v>3000</v>
      </c>
      <c r="D59" s="33">
        <v>1400319</v>
      </c>
      <c r="E59" s="30">
        <v>1</v>
      </c>
      <c r="F59" s="31" t="s">
        <v>68</v>
      </c>
    </row>
    <row r="60" spans="1:6" x14ac:dyDescent="0.25">
      <c r="A60" s="30">
        <v>3111</v>
      </c>
      <c r="B60" s="31" t="s">
        <v>95</v>
      </c>
      <c r="C60" s="32">
        <v>180000</v>
      </c>
      <c r="D60" s="33">
        <v>1100119</v>
      </c>
      <c r="E60" s="30">
        <v>1</v>
      </c>
      <c r="F60" s="31" t="s">
        <v>68</v>
      </c>
    </row>
    <row r="61" spans="1:6" x14ac:dyDescent="0.25">
      <c r="A61" s="30">
        <v>3111</v>
      </c>
      <c r="B61" s="31" t="s">
        <v>95</v>
      </c>
      <c r="C61" s="32">
        <v>210000</v>
      </c>
      <c r="D61" s="33">
        <v>1400319</v>
      </c>
      <c r="E61" s="30">
        <v>1</v>
      </c>
      <c r="F61" s="31" t="s">
        <v>68</v>
      </c>
    </row>
    <row r="62" spans="1:6" x14ac:dyDescent="0.25">
      <c r="A62" s="30">
        <v>3131</v>
      </c>
      <c r="B62" s="31" t="s">
        <v>96</v>
      </c>
      <c r="C62" s="32">
        <v>100000</v>
      </c>
      <c r="D62" s="33">
        <v>1400319</v>
      </c>
      <c r="E62" s="30">
        <v>1</v>
      </c>
      <c r="F62" s="31" t="s">
        <v>68</v>
      </c>
    </row>
    <row r="63" spans="1:6" x14ac:dyDescent="0.25">
      <c r="A63" s="30">
        <v>3141</v>
      </c>
      <c r="B63" s="31" t="s">
        <v>97</v>
      </c>
      <c r="C63" s="32">
        <v>6836.51</v>
      </c>
      <c r="D63" s="33">
        <v>1100119</v>
      </c>
      <c r="E63" s="30">
        <v>1</v>
      </c>
      <c r="F63" s="31" t="s">
        <v>68</v>
      </c>
    </row>
    <row r="64" spans="1:6" x14ac:dyDescent="0.25">
      <c r="A64" s="30">
        <v>3151</v>
      </c>
      <c r="B64" s="31" t="s">
        <v>98</v>
      </c>
      <c r="C64" s="32">
        <v>2508</v>
      </c>
      <c r="D64" s="33">
        <v>1100119</v>
      </c>
      <c r="E64" s="30">
        <v>1</v>
      </c>
      <c r="F64" s="31" t="s">
        <v>68</v>
      </c>
    </row>
    <row r="65" spans="1:6" x14ac:dyDescent="0.25">
      <c r="A65" s="30">
        <v>3171</v>
      </c>
      <c r="B65" s="31" t="s">
        <v>99</v>
      </c>
      <c r="C65" s="32">
        <v>3227.88</v>
      </c>
      <c r="D65" s="33">
        <v>1100119</v>
      </c>
      <c r="E65" s="30">
        <v>1</v>
      </c>
      <c r="F65" s="31" t="s">
        <v>68</v>
      </c>
    </row>
    <row r="66" spans="1:6" x14ac:dyDescent="0.25">
      <c r="A66" s="30">
        <v>3381</v>
      </c>
      <c r="B66" s="31" t="s">
        <v>100</v>
      </c>
      <c r="C66" s="32">
        <v>170000</v>
      </c>
      <c r="D66" s="33">
        <v>1100119</v>
      </c>
      <c r="E66" s="30">
        <v>1</v>
      </c>
      <c r="F66" s="31" t="s">
        <v>68</v>
      </c>
    </row>
    <row r="67" spans="1:6" x14ac:dyDescent="0.25">
      <c r="A67" s="30">
        <v>3381</v>
      </c>
      <c r="B67" s="31" t="s">
        <v>100</v>
      </c>
      <c r="C67" s="32">
        <v>100000</v>
      </c>
      <c r="D67" s="33">
        <v>1400319</v>
      </c>
      <c r="E67" s="30">
        <v>1</v>
      </c>
      <c r="F67" s="31" t="s">
        <v>68</v>
      </c>
    </row>
    <row r="68" spans="1:6" x14ac:dyDescent="0.25">
      <c r="A68" s="30">
        <v>3511</v>
      </c>
      <c r="B68" s="31" t="s">
        <v>101</v>
      </c>
      <c r="C68" s="32">
        <v>50000</v>
      </c>
      <c r="D68" s="33">
        <v>1100119</v>
      </c>
      <c r="E68" s="30">
        <v>1</v>
      </c>
      <c r="F68" s="31" t="s">
        <v>68</v>
      </c>
    </row>
    <row r="69" spans="1:6" x14ac:dyDescent="0.25">
      <c r="A69" s="30">
        <v>3511</v>
      </c>
      <c r="B69" s="31" t="s">
        <v>101</v>
      </c>
      <c r="C69" s="32">
        <v>50000</v>
      </c>
      <c r="D69" s="33">
        <v>1400319</v>
      </c>
      <c r="E69" s="30">
        <v>1</v>
      </c>
      <c r="F69" s="31" t="s">
        <v>68</v>
      </c>
    </row>
    <row r="70" spans="1:6" x14ac:dyDescent="0.25">
      <c r="A70" s="30">
        <v>3571</v>
      </c>
      <c r="B70" s="31" t="s">
        <v>102</v>
      </c>
      <c r="C70" s="32">
        <v>70000</v>
      </c>
      <c r="D70" s="33">
        <v>1100119</v>
      </c>
      <c r="E70" s="30">
        <v>1</v>
      </c>
      <c r="F70" s="31" t="s">
        <v>68</v>
      </c>
    </row>
    <row r="71" spans="1:6" x14ac:dyDescent="0.25">
      <c r="A71" s="30">
        <v>3581</v>
      </c>
      <c r="B71" s="31" t="s">
        <v>103</v>
      </c>
      <c r="C71" s="32">
        <v>100000</v>
      </c>
      <c r="D71" s="33">
        <v>1100119</v>
      </c>
      <c r="E71" s="30">
        <v>1</v>
      </c>
      <c r="F71" s="31" t="s">
        <v>68</v>
      </c>
    </row>
    <row r="72" spans="1:6" x14ac:dyDescent="0.25">
      <c r="A72" s="30">
        <v>3581</v>
      </c>
      <c r="B72" s="31" t="s">
        <v>103</v>
      </c>
      <c r="C72" s="32">
        <v>56000</v>
      </c>
      <c r="D72" s="33">
        <v>1400319</v>
      </c>
      <c r="E72" s="30">
        <v>1</v>
      </c>
      <c r="F72" s="31" t="s">
        <v>68</v>
      </c>
    </row>
    <row r="73" spans="1:6" x14ac:dyDescent="0.25">
      <c r="A73" s="30">
        <v>3591</v>
      </c>
      <c r="B73" s="31" t="s">
        <v>104</v>
      </c>
      <c r="C73" s="32">
        <v>120000</v>
      </c>
      <c r="D73" s="33">
        <v>1100119</v>
      </c>
      <c r="E73" s="30">
        <v>1</v>
      </c>
      <c r="F73" s="31" t="s">
        <v>68</v>
      </c>
    </row>
    <row r="74" spans="1:6" x14ac:dyDescent="0.25">
      <c r="A74" s="30">
        <v>3591</v>
      </c>
      <c r="B74" s="31" t="s">
        <v>104</v>
      </c>
      <c r="C74" s="32">
        <v>30000</v>
      </c>
      <c r="D74" s="33">
        <v>1400319</v>
      </c>
      <c r="E74" s="30">
        <v>1</v>
      </c>
      <c r="F74" s="31" t="s">
        <v>68</v>
      </c>
    </row>
    <row r="75" spans="1:6" x14ac:dyDescent="0.25">
      <c r="A75" s="30">
        <v>3721</v>
      </c>
      <c r="B75" s="31" t="s">
        <v>105</v>
      </c>
      <c r="C75" s="32">
        <v>10000</v>
      </c>
      <c r="D75" s="33">
        <v>1400319</v>
      </c>
      <c r="E75" s="30">
        <v>1</v>
      </c>
      <c r="F75" s="31" t="s">
        <v>68</v>
      </c>
    </row>
    <row r="76" spans="1:6" x14ac:dyDescent="0.25">
      <c r="A76" s="30">
        <v>3981</v>
      </c>
      <c r="B76" s="31" t="s">
        <v>77</v>
      </c>
      <c r="C76" s="32">
        <v>18310.3</v>
      </c>
      <c r="D76" s="33">
        <v>1100119</v>
      </c>
      <c r="E76" s="30">
        <v>1</v>
      </c>
      <c r="F76" s="31" t="s">
        <v>68</v>
      </c>
    </row>
    <row r="77" spans="1:6" ht="25.5" x14ac:dyDescent="0.25">
      <c r="A77" s="24" t="s">
        <v>106</v>
      </c>
      <c r="B77" s="25" t="s">
        <v>107</v>
      </c>
      <c r="C77" s="26">
        <f>+C78</f>
        <v>9805003.8900000006</v>
      </c>
      <c r="D77" s="24"/>
      <c r="E77" s="24"/>
      <c r="F77" s="25"/>
    </row>
    <row r="78" spans="1:6" ht="25.5" x14ac:dyDescent="0.25">
      <c r="A78" s="27" t="s">
        <v>108</v>
      </c>
      <c r="B78" s="28" t="s">
        <v>109</v>
      </c>
      <c r="C78" s="29">
        <f>SUM(C79:C128)</f>
        <v>9805003.8900000006</v>
      </c>
      <c r="D78" s="27"/>
      <c r="E78" s="27"/>
      <c r="F78" s="28"/>
    </row>
    <row r="79" spans="1:6" x14ac:dyDescent="0.25">
      <c r="A79" s="30">
        <v>1131</v>
      </c>
      <c r="B79" s="31" t="s">
        <v>55</v>
      </c>
      <c r="C79" s="32">
        <v>2290373.41</v>
      </c>
      <c r="D79" s="33">
        <v>1100119</v>
      </c>
      <c r="E79" s="30">
        <v>1</v>
      </c>
      <c r="F79" s="31" t="s">
        <v>56</v>
      </c>
    </row>
    <row r="80" spans="1:6" x14ac:dyDescent="0.25">
      <c r="A80" s="30">
        <v>1321</v>
      </c>
      <c r="B80" s="31" t="s">
        <v>57</v>
      </c>
      <c r="C80" s="32">
        <v>52172.21</v>
      </c>
      <c r="D80" s="33">
        <v>1100119</v>
      </c>
      <c r="E80" s="30">
        <v>1</v>
      </c>
      <c r="F80" s="31" t="s">
        <v>56</v>
      </c>
    </row>
    <row r="81" spans="1:6" x14ac:dyDescent="0.25">
      <c r="A81" s="30">
        <v>1322</v>
      </c>
      <c r="B81" s="31" t="s">
        <v>58</v>
      </c>
      <c r="C81" s="32">
        <v>36777.550000000003</v>
      </c>
      <c r="D81" s="33">
        <v>1100119</v>
      </c>
      <c r="E81" s="30">
        <v>1</v>
      </c>
      <c r="F81" s="31" t="s">
        <v>56</v>
      </c>
    </row>
    <row r="82" spans="1:6" x14ac:dyDescent="0.25">
      <c r="A82" s="30">
        <v>1323</v>
      </c>
      <c r="B82" s="31" t="s">
        <v>59</v>
      </c>
      <c r="C82" s="32">
        <v>30000</v>
      </c>
      <c r="D82" s="33">
        <v>1100119</v>
      </c>
      <c r="E82" s="30">
        <v>1</v>
      </c>
      <c r="F82" s="31" t="s">
        <v>56</v>
      </c>
    </row>
    <row r="83" spans="1:6" x14ac:dyDescent="0.25">
      <c r="A83" s="30">
        <v>1323</v>
      </c>
      <c r="B83" s="31" t="s">
        <v>59</v>
      </c>
      <c r="C83" s="32">
        <v>284611.73</v>
      </c>
      <c r="D83" s="33">
        <v>1400319</v>
      </c>
      <c r="E83" s="30">
        <v>1</v>
      </c>
      <c r="F83" s="31" t="s">
        <v>56</v>
      </c>
    </row>
    <row r="84" spans="1:6" x14ac:dyDescent="0.25">
      <c r="A84" s="30">
        <v>1331</v>
      </c>
      <c r="B84" s="31" t="s">
        <v>85</v>
      </c>
      <c r="C84" s="32">
        <v>65100</v>
      </c>
      <c r="D84" s="33">
        <v>1100119</v>
      </c>
      <c r="E84" s="30">
        <v>1</v>
      </c>
      <c r="F84" s="31" t="s">
        <v>56</v>
      </c>
    </row>
    <row r="85" spans="1:6" x14ac:dyDescent="0.25">
      <c r="A85" s="30">
        <v>1413</v>
      </c>
      <c r="B85" s="31" t="s">
        <v>60</v>
      </c>
      <c r="C85" s="32">
        <v>258363.69</v>
      </c>
      <c r="D85" s="33">
        <v>1100119</v>
      </c>
      <c r="E85" s="30">
        <v>1</v>
      </c>
      <c r="F85" s="31" t="s">
        <v>61</v>
      </c>
    </row>
    <row r="86" spans="1:6" x14ac:dyDescent="0.25">
      <c r="A86" s="30">
        <v>1413</v>
      </c>
      <c r="B86" s="31" t="s">
        <v>60</v>
      </c>
      <c r="C86" s="32">
        <v>100000</v>
      </c>
      <c r="D86" s="33">
        <v>1400319</v>
      </c>
      <c r="E86" s="30">
        <v>1</v>
      </c>
      <c r="F86" s="31" t="s">
        <v>61</v>
      </c>
    </row>
    <row r="87" spans="1:6" x14ac:dyDescent="0.25">
      <c r="A87" s="30">
        <v>1421</v>
      </c>
      <c r="B87" s="31" t="s">
        <v>62</v>
      </c>
      <c r="C87" s="32">
        <v>84545.93</v>
      </c>
      <c r="D87" s="33">
        <v>1100119</v>
      </c>
      <c r="E87" s="30">
        <v>1</v>
      </c>
      <c r="F87" s="31" t="s">
        <v>61</v>
      </c>
    </row>
    <row r="88" spans="1:6" x14ac:dyDescent="0.25">
      <c r="A88" s="30">
        <v>1421</v>
      </c>
      <c r="B88" s="31" t="s">
        <v>62</v>
      </c>
      <c r="C88" s="32">
        <v>50000</v>
      </c>
      <c r="D88" s="33">
        <v>1400319</v>
      </c>
      <c r="E88" s="30">
        <v>1</v>
      </c>
      <c r="F88" s="31" t="s">
        <v>61</v>
      </c>
    </row>
    <row r="89" spans="1:6" x14ac:dyDescent="0.25">
      <c r="A89" s="30">
        <v>1431</v>
      </c>
      <c r="B89" s="31" t="s">
        <v>63</v>
      </c>
      <c r="C89" s="32">
        <v>88580.66</v>
      </c>
      <c r="D89" s="33">
        <v>1100119</v>
      </c>
      <c r="E89" s="30">
        <v>1</v>
      </c>
      <c r="F89" s="31" t="s">
        <v>61</v>
      </c>
    </row>
    <row r="90" spans="1:6" x14ac:dyDescent="0.25">
      <c r="A90" s="30">
        <v>1431</v>
      </c>
      <c r="B90" s="31" t="s">
        <v>63</v>
      </c>
      <c r="C90" s="32">
        <v>50000</v>
      </c>
      <c r="D90" s="33">
        <v>1400319</v>
      </c>
      <c r="E90" s="30">
        <v>1</v>
      </c>
      <c r="F90" s="31" t="s">
        <v>61</v>
      </c>
    </row>
    <row r="91" spans="1:6" x14ac:dyDescent="0.25">
      <c r="A91" s="30">
        <v>1511</v>
      </c>
      <c r="B91" s="31" t="s">
        <v>64</v>
      </c>
      <c r="C91" s="32">
        <v>45807.47</v>
      </c>
      <c r="D91" s="33">
        <v>1100119</v>
      </c>
      <c r="E91" s="30">
        <v>1</v>
      </c>
      <c r="F91" s="31" t="s">
        <v>56</v>
      </c>
    </row>
    <row r="92" spans="1:6" x14ac:dyDescent="0.25">
      <c r="A92" s="30">
        <v>1591</v>
      </c>
      <c r="B92" s="31" t="s">
        <v>66</v>
      </c>
      <c r="C92" s="32">
        <v>160326.14000000001</v>
      </c>
      <c r="D92" s="33">
        <v>1100119</v>
      </c>
      <c r="E92" s="30">
        <v>1</v>
      </c>
      <c r="F92" s="31" t="s">
        <v>56</v>
      </c>
    </row>
    <row r="93" spans="1:6" x14ac:dyDescent="0.25">
      <c r="A93" s="30">
        <v>2111</v>
      </c>
      <c r="B93" s="31" t="s">
        <v>67</v>
      </c>
      <c r="C93" s="32">
        <v>20000</v>
      </c>
      <c r="D93" s="33">
        <v>1400319</v>
      </c>
      <c r="E93" s="30">
        <v>1</v>
      </c>
      <c r="F93" s="31" t="s">
        <v>68</v>
      </c>
    </row>
    <row r="94" spans="1:6" x14ac:dyDescent="0.25">
      <c r="A94" s="30">
        <v>2112</v>
      </c>
      <c r="B94" s="31" t="s">
        <v>110</v>
      </c>
      <c r="C94" s="32">
        <v>3000</v>
      </c>
      <c r="D94" s="33">
        <v>1400319</v>
      </c>
      <c r="E94" s="30">
        <v>1</v>
      </c>
      <c r="F94" s="31" t="s">
        <v>68</v>
      </c>
    </row>
    <row r="95" spans="1:6" x14ac:dyDescent="0.25">
      <c r="A95" s="30">
        <v>2141</v>
      </c>
      <c r="B95" s="31" t="s">
        <v>70</v>
      </c>
      <c r="C95" s="32">
        <v>5000</v>
      </c>
      <c r="D95" s="33">
        <v>1400319</v>
      </c>
      <c r="E95" s="30">
        <v>1</v>
      </c>
      <c r="F95" s="31" t="s">
        <v>68</v>
      </c>
    </row>
    <row r="96" spans="1:6" x14ac:dyDescent="0.25">
      <c r="A96" s="30">
        <v>2161</v>
      </c>
      <c r="B96" s="31" t="s">
        <v>86</v>
      </c>
      <c r="C96" s="32">
        <v>20000</v>
      </c>
      <c r="D96" s="33">
        <v>1400319</v>
      </c>
      <c r="E96" s="30">
        <v>1</v>
      </c>
      <c r="F96" s="31" t="s">
        <v>68</v>
      </c>
    </row>
    <row r="97" spans="1:6" x14ac:dyDescent="0.25">
      <c r="A97" s="30">
        <v>2171</v>
      </c>
      <c r="B97" s="31" t="s">
        <v>111</v>
      </c>
      <c r="C97" s="32">
        <v>16500</v>
      </c>
      <c r="D97" s="33">
        <v>1400319</v>
      </c>
      <c r="E97" s="30">
        <v>1</v>
      </c>
      <c r="F97" s="31" t="s">
        <v>68</v>
      </c>
    </row>
    <row r="98" spans="1:6" x14ac:dyDescent="0.25">
      <c r="A98" s="30">
        <v>2212</v>
      </c>
      <c r="B98" s="31" t="s">
        <v>87</v>
      </c>
      <c r="C98" s="32">
        <v>13000</v>
      </c>
      <c r="D98" s="33">
        <v>1400319</v>
      </c>
      <c r="E98" s="30">
        <v>1</v>
      </c>
      <c r="F98" s="31" t="s">
        <v>68</v>
      </c>
    </row>
    <row r="99" spans="1:6" x14ac:dyDescent="0.25">
      <c r="A99" s="30">
        <v>2461</v>
      </c>
      <c r="B99" s="31" t="s">
        <v>88</v>
      </c>
      <c r="C99" s="32">
        <v>10000</v>
      </c>
      <c r="D99" s="33">
        <v>1400319</v>
      </c>
      <c r="E99" s="30">
        <v>1</v>
      </c>
      <c r="F99" s="31" t="s">
        <v>68</v>
      </c>
    </row>
    <row r="100" spans="1:6" x14ac:dyDescent="0.25">
      <c r="A100" s="30">
        <v>2491</v>
      </c>
      <c r="B100" s="31" t="s">
        <v>112</v>
      </c>
      <c r="C100" s="32">
        <v>14000</v>
      </c>
      <c r="D100" s="33">
        <v>1400319</v>
      </c>
      <c r="E100" s="30">
        <v>1</v>
      </c>
      <c r="F100" s="31" t="s">
        <v>68</v>
      </c>
    </row>
    <row r="101" spans="1:6" x14ac:dyDescent="0.25">
      <c r="A101" s="30">
        <v>2522</v>
      </c>
      <c r="B101" s="31" t="s">
        <v>113</v>
      </c>
      <c r="C101" s="32">
        <v>2000</v>
      </c>
      <c r="D101" s="33">
        <v>1400319</v>
      </c>
      <c r="E101" s="30">
        <v>1</v>
      </c>
      <c r="F101" s="31" t="s">
        <v>68</v>
      </c>
    </row>
    <row r="102" spans="1:6" x14ac:dyDescent="0.25">
      <c r="A102" s="30">
        <v>2531</v>
      </c>
      <c r="B102" s="31" t="s">
        <v>90</v>
      </c>
      <c r="C102" s="32">
        <v>1000</v>
      </c>
      <c r="D102" s="33">
        <v>1400319</v>
      </c>
      <c r="E102" s="30">
        <v>1</v>
      </c>
      <c r="F102" s="31" t="s">
        <v>68</v>
      </c>
    </row>
    <row r="103" spans="1:6" x14ac:dyDescent="0.25">
      <c r="A103" s="30">
        <v>2612</v>
      </c>
      <c r="B103" s="31" t="s">
        <v>114</v>
      </c>
      <c r="C103" s="32">
        <v>10000</v>
      </c>
      <c r="D103" s="33">
        <v>1100119</v>
      </c>
      <c r="E103" s="30">
        <v>1</v>
      </c>
      <c r="F103" s="31" t="s">
        <v>68</v>
      </c>
    </row>
    <row r="104" spans="1:6" x14ac:dyDescent="0.25">
      <c r="A104" s="30">
        <v>2711</v>
      </c>
      <c r="B104" s="31" t="s">
        <v>115</v>
      </c>
      <c r="C104" s="32">
        <v>15000</v>
      </c>
      <c r="D104" s="33">
        <v>1400319</v>
      </c>
      <c r="E104" s="30">
        <v>1</v>
      </c>
      <c r="F104" s="31" t="s">
        <v>68</v>
      </c>
    </row>
    <row r="105" spans="1:6" x14ac:dyDescent="0.25">
      <c r="A105" s="30">
        <v>2921</v>
      </c>
      <c r="B105" s="31" t="s">
        <v>93</v>
      </c>
      <c r="C105" s="32">
        <v>5000</v>
      </c>
      <c r="D105" s="33">
        <v>1400319</v>
      </c>
      <c r="E105" s="30">
        <v>1</v>
      </c>
      <c r="F105" s="31" t="s">
        <v>68</v>
      </c>
    </row>
    <row r="106" spans="1:6" x14ac:dyDescent="0.25">
      <c r="A106" s="30">
        <v>3111</v>
      </c>
      <c r="B106" s="31" t="s">
        <v>95</v>
      </c>
      <c r="C106" s="32">
        <v>40000</v>
      </c>
      <c r="D106" s="33">
        <v>1100119</v>
      </c>
      <c r="E106" s="30">
        <v>1</v>
      </c>
      <c r="F106" s="31" t="s">
        <v>68</v>
      </c>
    </row>
    <row r="107" spans="1:6" x14ac:dyDescent="0.25">
      <c r="A107" s="30">
        <v>3111</v>
      </c>
      <c r="B107" s="31" t="s">
        <v>95</v>
      </c>
      <c r="C107" s="32">
        <v>50000</v>
      </c>
      <c r="D107" s="33">
        <v>1400319</v>
      </c>
      <c r="E107" s="30">
        <v>1</v>
      </c>
      <c r="F107" s="31" t="s">
        <v>68</v>
      </c>
    </row>
    <row r="108" spans="1:6" x14ac:dyDescent="0.25">
      <c r="A108" s="30">
        <v>3141</v>
      </c>
      <c r="B108" s="31" t="s">
        <v>97</v>
      </c>
      <c r="C108" s="32">
        <v>46116.36</v>
      </c>
      <c r="D108" s="33">
        <v>1100119</v>
      </c>
      <c r="E108" s="30">
        <v>1</v>
      </c>
      <c r="F108" s="31" t="s">
        <v>68</v>
      </c>
    </row>
    <row r="109" spans="1:6" x14ac:dyDescent="0.25">
      <c r="A109" s="30">
        <v>3151</v>
      </c>
      <c r="B109" s="31" t="s">
        <v>116</v>
      </c>
      <c r="C109" s="32">
        <v>8988</v>
      </c>
      <c r="D109" s="33">
        <v>1100119</v>
      </c>
      <c r="E109" s="30">
        <v>1</v>
      </c>
      <c r="F109" s="31" t="s">
        <v>68</v>
      </c>
    </row>
    <row r="110" spans="1:6" x14ac:dyDescent="0.25">
      <c r="A110" s="30">
        <v>3171</v>
      </c>
      <c r="B110" s="31" t="s">
        <v>99</v>
      </c>
      <c r="C110" s="32">
        <v>19373.52</v>
      </c>
      <c r="D110" s="33">
        <v>1100119</v>
      </c>
      <c r="E110" s="30">
        <v>1</v>
      </c>
      <c r="F110" s="31" t="s">
        <v>68</v>
      </c>
    </row>
    <row r="111" spans="1:6" x14ac:dyDescent="0.25">
      <c r="A111" s="30">
        <v>3381</v>
      </c>
      <c r="B111" s="31" t="s">
        <v>117</v>
      </c>
      <c r="C111" s="32">
        <v>172414.4</v>
      </c>
      <c r="D111" s="33">
        <v>1100119</v>
      </c>
      <c r="E111" s="30">
        <v>1</v>
      </c>
      <c r="F111" s="31" t="s">
        <v>68</v>
      </c>
    </row>
    <row r="112" spans="1:6" x14ac:dyDescent="0.25">
      <c r="A112" s="30">
        <v>3381</v>
      </c>
      <c r="B112" s="31" t="s">
        <v>117</v>
      </c>
      <c r="C112" s="32">
        <v>100000</v>
      </c>
      <c r="D112" s="33">
        <v>1400319</v>
      </c>
      <c r="E112" s="30">
        <v>1</v>
      </c>
      <c r="F112" s="31" t="s">
        <v>68</v>
      </c>
    </row>
    <row r="113" spans="1:6" x14ac:dyDescent="0.25">
      <c r="A113" s="30">
        <v>3391</v>
      </c>
      <c r="B113" s="31" t="s">
        <v>118</v>
      </c>
      <c r="C113" s="32">
        <v>2000000</v>
      </c>
      <c r="D113" s="33">
        <v>1100119</v>
      </c>
      <c r="E113" s="30">
        <v>1</v>
      </c>
      <c r="F113" s="31" t="s">
        <v>68</v>
      </c>
    </row>
    <row r="114" spans="1:6" x14ac:dyDescent="0.25">
      <c r="A114" s="30">
        <v>3391</v>
      </c>
      <c r="B114" s="31" t="s">
        <v>118</v>
      </c>
      <c r="C114" s="32">
        <v>2800000</v>
      </c>
      <c r="D114" s="33">
        <v>1400319</v>
      </c>
      <c r="E114" s="30">
        <v>1</v>
      </c>
      <c r="F114" s="31" t="s">
        <v>68</v>
      </c>
    </row>
    <row r="115" spans="1:6" x14ac:dyDescent="0.25">
      <c r="A115" s="30">
        <v>3511</v>
      </c>
      <c r="B115" s="31" t="s">
        <v>101</v>
      </c>
      <c r="C115" s="32">
        <v>70000</v>
      </c>
      <c r="D115" s="33">
        <v>1400319</v>
      </c>
      <c r="E115" s="30">
        <v>1</v>
      </c>
      <c r="F115" s="31" t="s">
        <v>68</v>
      </c>
    </row>
    <row r="116" spans="1:6" x14ac:dyDescent="0.25">
      <c r="A116" s="30">
        <v>3571</v>
      </c>
      <c r="B116" s="31" t="s">
        <v>102</v>
      </c>
      <c r="C116" s="32">
        <v>38000</v>
      </c>
      <c r="D116" s="33">
        <v>1400319</v>
      </c>
      <c r="E116" s="30">
        <v>1</v>
      </c>
      <c r="F116" s="31" t="s">
        <v>68</v>
      </c>
    </row>
    <row r="117" spans="1:6" x14ac:dyDescent="0.25">
      <c r="A117" s="30">
        <v>3581</v>
      </c>
      <c r="B117" s="31" t="s">
        <v>119</v>
      </c>
      <c r="C117" s="32">
        <v>240000</v>
      </c>
      <c r="D117" s="33">
        <v>1100119</v>
      </c>
      <c r="E117" s="30">
        <v>1</v>
      </c>
      <c r="F117" s="31" t="s">
        <v>68</v>
      </c>
    </row>
    <row r="118" spans="1:6" x14ac:dyDescent="0.25">
      <c r="A118" s="30">
        <v>3581</v>
      </c>
      <c r="B118" s="31" t="s">
        <v>119</v>
      </c>
      <c r="C118" s="32">
        <v>100000</v>
      </c>
      <c r="D118" s="33">
        <v>1400319</v>
      </c>
      <c r="E118" s="30">
        <v>1</v>
      </c>
      <c r="F118" s="31" t="s">
        <v>68</v>
      </c>
    </row>
    <row r="119" spans="1:6" x14ac:dyDescent="0.25">
      <c r="A119" s="30">
        <v>3591</v>
      </c>
      <c r="B119" s="31" t="s">
        <v>120</v>
      </c>
      <c r="C119" s="32">
        <v>15000</v>
      </c>
      <c r="D119" s="33">
        <v>1100119</v>
      </c>
      <c r="E119" s="30">
        <v>1</v>
      </c>
      <c r="F119" s="31" t="s">
        <v>68</v>
      </c>
    </row>
    <row r="120" spans="1:6" x14ac:dyDescent="0.25">
      <c r="A120" s="30">
        <v>3612</v>
      </c>
      <c r="B120" s="31" t="s">
        <v>121</v>
      </c>
      <c r="C120" s="32">
        <v>45000</v>
      </c>
      <c r="D120" s="33">
        <v>1100119</v>
      </c>
      <c r="E120" s="30">
        <v>1</v>
      </c>
      <c r="F120" s="31" t="s">
        <v>68</v>
      </c>
    </row>
    <row r="121" spans="1:6" x14ac:dyDescent="0.25">
      <c r="A121" s="30">
        <v>3612</v>
      </c>
      <c r="B121" s="31" t="s">
        <v>121</v>
      </c>
      <c r="C121" s="32">
        <v>45000</v>
      </c>
      <c r="D121" s="33">
        <v>1400319</v>
      </c>
      <c r="E121" s="30">
        <v>1</v>
      </c>
      <c r="F121" s="31" t="s">
        <v>68</v>
      </c>
    </row>
    <row r="122" spans="1:6" x14ac:dyDescent="0.25">
      <c r="A122" s="30">
        <v>3613</v>
      </c>
      <c r="B122" s="31" t="s">
        <v>122</v>
      </c>
      <c r="C122" s="32">
        <v>15000</v>
      </c>
      <c r="D122" s="33">
        <v>1100119</v>
      </c>
      <c r="E122" s="30">
        <v>1</v>
      </c>
      <c r="F122" s="31" t="s">
        <v>68</v>
      </c>
    </row>
    <row r="123" spans="1:6" x14ac:dyDescent="0.25">
      <c r="A123" s="30">
        <v>3621</v>
      </c>
      <c r="B123" s="31" t="s">
        <v>123</v>
      </c>
      <c r="C123" s="32">
        <v>60000</v>
      </c>
      <c r="D123" s="33">
        <v>1100119</v>
      </c>
      <c r="E123" s="30">
        <v>1</v>
      </c>
      <c r="F123" s="31" t="s">
        <v>68</v>
      </c>
    </row>
    <row r="124" spans="1:6" x14ac:dyDescent="0.25">
      <c r="A124" s="30">
        <v>3721</v>
      </c>
      <c r="B124" s="31" t="s">
        <v>124</v>
      </c>
      <c r="C124" s="32">
        <v>4000</v>
      </c>
      <c r="D124" s="33">
        <v>1100119</v>
      </c>
      <c r="E124" s="30">
        <v>1</v>
      </c>
      <c r="F124" s="31" t="s">
        <v>68</v>
      </c>
    </row>
    <row r="125" spans="1:6" x14ac:dyDescent="0.25">
      <c r="A125" s="30">
        <v>3751</v>
      </c>
      <c r="B125" s="31" t="s">
        <v>125</v>
      </c>
      <c r="C125" s="32">
        <v>4000</v>
      </c>
      <c r="D125" s="33">
        <v>1100119</v>
      </c>
      <c r="E125" s="30">
        <v>1</v>
      </c>
      <c r="F125" s="31" t="s">
        <v>68</v>
      </c>
    </row>
    <row r="126" spans="1:6" x14ac:dyDescent="0.25">
      <c r="A126" s="30">
        <v>3821</v>
      </c>
      <c r="B126" s="31" t="s">
        <v>126</v>
      </c>
      <c r="C126" s="32">
        <v>150000</v>
      </c>
      <c r="D126" s="33">
        <v>1400319</v>
      </c>
      <c r="E126" s="30">
        <v>1</v>
      </c>
      <c r="F126" s="31" t="s">
        <v>68</v>
      </c>
    </row>
    <row r="127" spans="1:6" x14ac:dyDescent="0.25">
      <c r="A127" s="30">
        <v>3921</v>
      </c>
      <c r="B127" s="31" t="s">
        <v>127</v>
      </c>
      <c r="C127" s="32">
        <v>5000</v>
      </c>
      <c r="D127" s="33">
        <v>1100119</v>
      </c>
      <c r="E127" s="30">
        <v>1</v>
      </c>
      <c r="F127" s="31" t="s">
        <v>68</v>
      </c>
    </row>
    <row r="128" spans="1:6" x14ac:dyDescent="0.25">
      <c r="A128" s="30">
        <v>3981</v>
      </c>
      <c r="B128" s="31" t="s">
        <v>77</v>
      </c>
      <c r="C128" s="32">
        <v>45952.82</v>
      </c>
      <c r="D128" s="33">
        <v>1100119</v>
      </c>
      <c r="E128" s="30">
        <v>1</v>
      </c>
      <c r="F128" s="31" t="s">
        <v>68</v>
      </c>
    </row>
    <row r="129" spans="1:6" ht="25.5" x14ac:dyDescent="0.25">
      <c r="A129" s="24" t="s">
        <v>128</v>
      </c>
      <c r="B129" s="25" t="s">
        <v>129</v>
      </c>
      <c r="C129" s="26">
        <f>+C130</f>
        <v>5354319.79</v>
      </c>
      <c r="D129" s="24"/>
      <c r="E129" s="24"/>
      <c r="F129" s="25"/>
    </row>
    <row r="130" spans="1:6" ht="25.5" x14ac:dyDescent="0.25">
      <c r="A130" s="27" t="s">
        <v>130</v>
      </c>
      <c r="B130" s="28" t="s">
        <v>131</v>
      </c>
      <c r="C130" s="29">
        <f>SUM(C131:C175)</f>
        <v>5354319.79</v>
      </c>
      <c r="D130" s="27"/>
      <c r="E130" s="27"/>
      <c r="F130" s="28"/>
    </row>
    <row r="131" spans="1:6" x14ac:dyDescent="0.25">
      <c r="A131" s="30">
        <v>1131</v>
      </c>
      <c r="B131" s="31" t="s">
        <v>55</v>
      </c>
      <c r="C131" s="32">
        <v>1765537.8</v>
      </c>
      <c r="D131" s="33">
        <v>1100119</v>
      </c>
      <c r="E131" s="30">
        <v>1</v>
      </c>
      <c r="F131" s="31" t="s">
        <v>56</v>
      </c>
    </row>
    <row r="132" spans="1:6" x14ac:dyDescent="0.25">
      <c r="A132" s="30">
        <v>1321</v>
      </c>
      <c r="B132" s="31" t="s">
        <v>57</v>
      </c>
      <c r="C132" s="32">
        <v>9474.84</v>
      </c>
      <c r="D132" s="33">
        <v>1100119</v>
      </c>
      <c r="E132" s="30">
        <v>1</v>
      </c>
      <c r="F132" s="31" t="s">
        <v>56</v>
      </c>
    </row>
    <row r="133" spans="1:6" x14ac:dyDescent="0.25">
      <c r="A133" s="30">
        <v>1322</v>
      </c>
      <c r="B133" s="31" t="s">
        <v>58</v>
      </c>
      <c r="C133" s="32">
        <v>19619.599999999999</v>
      </c>
      <c r="D133" s="33">
        <v>1100119</v>
      </c>
      <c r="E133" s="30">
        <v>1</v>
      </c>
      <c r="F133" s="31" t="s">
        <v>56</v>
      </c>
    </row>
    <row r="134" spans="1:6" x14ac:dyDescent="0.25">
      <c r="A134" s="30">
        <v>1323</v>
      </c>
      <c r="B134" s="31" t="s">
        <v>59</v>
      </c>
      <c r="C134" s="32">
        <v>40000</v>
      </c>
      <c r="D134" s="33">
        <v>1100119</v>
      </c>
      <c r="E134" s="30">
        <v>1</v>
      </c>
      <c r="F134" s="31" t="s">
        <v>56</v>
      </c>
    </row>
    <row r="135" spans="1:6" x14ac:dyDescent="0.25">
      <c r="A135" s="30">
        <v>1323</v>
      </c>
      <c r="B135" s="31" t="s">
        <v>59</v>
      </c>
      <c r="C135" s="32">
        <v>202518.93</v>
      </c>
      <c r="D135" s="33">
        <v>1400319</v>
      </c>
      <c r="E135" s="30">
        <v>1</v>
      </c>
      <c r="F135" s="31" t="s">
        <v>56</v>
      </c>
    </row>
    <row r="136" spans="1:6" x14ac:dyDescent="0.25">
      <c r="A136" s="30">
        <v>1413</v>
      </c>
      <c r="B136" s="31" t="s">
        <v>60</v>
      </c>
      <c r="C136" s="32">
        <v>130452.35999999999</v>
      </c>
      <c r="D136" s="33">
        <v>1100119</v>
      </c>
      <c r="E136" s="30">
        <v>1</v>
      </c>
      <c r="F136" s="31" t="s">
        <v>61</v>
      </c>
    </row>
    <row r="137" spans="1:6" x14ac:dyDescent="0.25">
      <c r="A137" s="30">
        <v>1413</v>
      </c>
      <c r="B137" s="31" t="s">
        <v>60</v>
      </c>
      <c r="C137" s="32">
        <v>80000</v>
      </c>
      <c r="D137" s="33">
        <v>1400319</v>
      </c>
      <c r="E137" s="30">
        <v>1</v>
      </c>
      <c r="F137" s="31" t="s">
        <v>61</v>
      </c>
    </row>
    <row r="138" spans="1:6" x14ac:dyDescent="0.25">
      <c r="A138" s="30">
        <v>1421</v>
      </c>
      <c r="B138" s="31" t="s">
        <v>62</v>
      </c>
      <c r="C138" s="32">
        <v>71119.350000000006</v>
      </c>
      <c r="D138" s="33">
        <v>1100119</v>
      </c>
      <c r="E138" s="30">
        <v>1</v>
      </c>
      <c r="F138" s="31" t="s">
        <v>61</v>
      </c>
    </row>
    <row r="139" spans="1:6" x14ac:dyDescent="0.25">
      <c r="A139" s="30">
        <v>1421</v>
      </c>
      <c r="B139" s="31" t="s">
        <v>62</v>
      </c>
      <c r="C139" s="32">
        <v>30000</v>
      </c>
      <c r="D139" s="33">
        <v>1400319</v>
      </c>
      <c r="E139" s="30">
        <v>1</v>
      </c>
      <c r="F139" s="31" t="s">
        <v>61</v>
      </c>
    </row>
    <row r="140" spans="1:6" x14ac:dyDescent="0.25">
      <c r="A140" s="30">
        <v>1431</v>
      </c>
      <c r="B140" s="31" t="s">
        <v>63</v>
      </c>
      <c r="C140" s="32">
        <v>74152.87</v>
      </c>
      <c r="D140" s="33">
        <v>1100119</v>
      </c>
      <c r="E140" s="30">
        <v>1</v>
      </c>
      <c r="F140" s="31" t="s">
        <v>61</v>
      </c>
    </row>
    <row r="141" spans="1:6" x14ac:dyDescent="0.25">
      <c r="A141" s="30">
        <v>1431</v>
      </c>
      <c r="B141" s="31" t="s">
        <v>63</v>
      </c>
      <c r="C141" s="32">
        <v>30000</v>
      </c>
      <c r="D141" s="33">
        <v>1400319</v>
      </c>
      <c r="E141" s="30">
        <v>1</v>
      </c>
      <c r="F141" s="31" t="s">
        <v>61</v>
      </c>
    </row>
    <row r="142" spans="1:6" x14ac:dyDescent="0.25">
      <c r="A142" s="30">
        <v>1511</v>
      </c>
      <c r="B142" s="31" t="s">
        <v>64</v>
      </c>
      <c r="C142" s="32">
        <v>35310.76</v>
      </c>
      <c r="D142" s="33">
        <v>1100119</v>
      </c>
      <c r="E142" s="30">
        <v>1</v>
      </c>
      <c r="F142" s="31" t="s">
        <v>56</v>
      </c>
    </row>
    <row r="143" spans="1:6" x14ac:dyDescent="0.25">
      <c r="A143" s="30">
        <v>1591</v>
      </c>
      <c r="B143" s="31" t="s">
        <v>66</v>
      </c>
      <c r="C143" s="32">
        <v>123587.65</v>
      </c>
      <c r="D143" s="33">
        <v>1100119</v>
      </c>
      <c r="E143" s="30">
        <v>1</v>
      </c>
      <c r="F143" s="31" t="s">
        <v>56</v>
      </c>
    </row>
    <row r="144" spans="1:6" x14ac:dyDescent="0.25">
      <c r="A144" s="30">
        <v>2111</v>
      </c>
      <c r="B144" s="31" t="s">
        <v>67</v>
      </c>
      <c r="C144" s="32">
        <v>28000</v>
      </c>
      <c r="D144" s="33">
        <v>1100119</v>
      </c>
      <c r="E144" s="30">
        <v>1</v>
      </c>
      <c r="F144" s="31" t="s">
        <v>68</v>
      </c>
    </row>
    <row r="145" spans="1:6" x14ac:dyDescent="0.25">
      <c r="A145" s="30">
        <v>2141</v>
      </c>
      <c r="B145" s="31" t="s">
        <v>70</v>
      </c>
      <c r="C145" s="32">
        <v>12000</v>
      </c>
      <c r="D145" s="33">
        <v>1100119</v>
      </c>
      <c r="E145" s="30">
        <v>1</v>
      </c>
      <c r="F145" s="31" t="s">
        <v>68</v>
      </c>
    </row>
    <row r="146" spans="1:6" x14ac:dyDescent="0.25">
      <c r="A146" s="30">
        <v>2171</v>
      </c>
      <c r="B146" s="31" t="s">
        <v>111</v>
      </c>
      <c r="C146" s="32">
        <v>5000</v>
      </c>
      <c r="D146" s="33">
        <v>1400319</v>
      </c>
      <c r="E146" s="30">
        <v>1</v>
      </c>
      <c r="F146" s="31" t="s">
        <v>68</v>
      </c>
    </row>
    <row r="147" spans="1:6" x14ac:dyDescent="0.25">
      <c r="A147" s="30">
        <v>2212</v>
      </c>
      <c r="B147" s="31" t="s">
        <v>87</v>
      </c>
      <c r="C147" s="32">
        <v>15000</v>
      </c>
      <c r="D147" s="33">
        <v>1400319</v>
      </c>
      <c r="E147" s="30">
        <v>1</v>
      </c>
      <c r="F147" s="31" t="s">
        <v>68</v>
      </c>
    </row>
    <row r="148" spans="1:6" x14ac:dyDescent="0.25">
      <c r="A148" s="30">
        <v>2461</v>
      </c>
      <c r="B148" s="31" t="s">
        <v>88</v>
      </c>
      <c r="C148" s="32">
        <v>15000</v>
      </c>
      <c r="D148" s="33">
        <v>1400319</v>
      </c>
      <c r="E148" s="30">
        <v>1</v>
      </c>
      <c r="F148" s="31" t="s">
        <v>68</v>
      </c>
    </row>
    <row r="149" spans="1:6" x14ac:dyDescent="0.25">
      <c r="A149" s="30">
        <v>2491</v>
      </c>
      <c r="B149" s="31" t="s">
        <v>89</v>
      </c>
      <c r="C149" s="32">
        <v>5000</v>
      </c>
      <c r="D149" s="33">
        <v>1400319</v>
      </c>
      <c r="E149" s="30">
        <v>1</v>
      </c>
      <c r="F149" s="31" t="s">
        <v>68</v>
      </c>
    </row>
    <row r="150" spans="1:6" x14ac:dyDescent="0.25">
      <c r="A150" s="30">
        <v>2612</v>
      </c>
      <c r="B150" s="31" t="s">
        <v>114</v>
      </c>
      <c r="C150" s="32">
        <v>145023.76</v>
      </c>
      <c r="D150" s="33">
        <v>1100119</v>
      </c>
      <c r="E150" s="30">
        <v>1</v>
      </c>
      <c r="F150" s="31" t="s">
        <v>68</v>
      </c>
    </row>
    <row r="151" spans="1:6" x14ac:dyDescent="0.25">
      <c r="A151" s="30">
        <v>2612</v>
      </c>
      <c r="B151" s="31" t="s">
        <v>114</v>
      </c>
      <c r="C151" s="32">
        <v>104976.24</v>
      </c>
      <c r="D151" s="33">
        <v>1400319</v>
      </c>
      <c r="E151" s="30">
        <v>1</v>
      </c>
      <c r="F151" s="31" t="s">
        <v>68</v>
      </c>
    </row>
    <row r="152" spans="1:6" x14ac:dyDescent="0.25">
      <c r="A152" s="30">
        <v>2711</v>
      </c>
      <c r="B152" s="31" t="s">
        <v>132</v>
      </c>
      <c r="C152" s="32">
        <v>15000</v>
      </c>
      <c r="D152" s="33">
        <v>1400319</v>
      </c>
      <c r="E152" s="30">
        <v>1</v>
      </c>
      <c r="F152" s="31" t="s">
        <v>68</v>
      </c>
    </row>
    <row r="153" spans="1:6" x14ac:dyDescent="0.25">
      <c r="A153" s="30">
        <v>2721</v>
      </c>
      <c r="B153" s="31" t="s">
        <v>91</v>
      </c>
      <c r="C153" s="32">
        <v>5000</v>
      </c>
      <c r="D153" s="33">
        <v>1400319</v>
      </c>
      <c r="E153" s="30">
        <v>1</v>
      </c>
      <c r="F153" s="31" t="s">
        <v>68</v>
      </c>
    </row>
    <row r="154" spans="1:6" x14ac:dyDescent="0.25">
      <c r="A154" s="30">
        <v>2941</v>
      </c>
      <c r="B154" s="31" t="s">
        <v>133</v>
      </c>
      <c r="C154" s="32">
        <v>3000</v>
      </c>
      <c r="D154" s="33">
        <v>1400319</v>
      </c>
      <c r="E154" s="30">
        <v>1</v>
      </c>
      <c r="F154" s="31" t="s">
        <v>68</v>
      </c>
    </row>
    <row r="155" spans="1:6" x14ac:dyDescent="0.25">
      <c r="A155" s="30">
        <v>2961</v>
      </c>
      <c r="B155" s="31" t="s">
        <v>134</v>
      </c>
      <c r="C155" s="32">
        <v>25000</v>
      </c>
      <c r="D155" s="33">
        <v>1100119</v>
      </c>
      <c r="E155" s="30">
        <v>1</v>
      </c>
      <c r="F155" s="31" t="s">
        <v>68</v>
      </c>
    </row>
    <row r="156" spans="1:6" x14ac:dyDescent="0.25">
      <c r="A156" s="30">
        <v>3151</v>
      </c>
      <c r="B156" s="31" t="s">
        <v>116</v>
      </c>
      <c r="C156" s="32">
        <v>19140</v>
      </c>
      <c r="D156" s="33">
        <v>1100119</v>
      </c>
      <c r="E156" s="30">
        <v>1</v>
      </c>
      <c r="F156" s="31" t="s">
        <v>68</v>
      </c>
    </row>
    <row r="157" spans="1:6" x14ac:dyDescent="0.25">
      <c r="A157" s="30">
        <v>3221</v>
      </c>
      <c r="B157" s="31" t="s">
        <v>135</v>
      </c>
      <c r="C157" s="32">
        <v>102000</v>
      </c>
      <c r="D157" s="33">
        <v>1100119</v>
      </c>
      <c r="E157" s="30">
        <v>1</v>
      </c>
      <c r="F157" s="31" t="s">
        <v>68</v>
      </c>
    </row>
    <row r="158" spans="1:6" x14ac:dyDescent="0.25">
      <c r="A158" s="30">
        <v>3291</v>
      </c>
      <c r="B158" s="31" t="s">
        <v>136</v>
      </c>
      <c r="C158" s="32">
        <v>100000</v>
      </c>
      <c r="D158" s="33">
        <v>1100119</v>
      </c>
      <c r="E158" s="30">
        <v>1</v>
      </c>
      <c r="F158" s="31" t="s">
        <v>68</v>
      </c>
    </row>
    <row r="159" spans="1:6" x14ac:dyDescent="0.25">
      <c r="A159" s="30">
        <v>3291</v>
      </c>
      <c r="B159" s="31" t="s">
        <v>136</v>
      </c>
      <c r="C159" s="32">
        <v>300000</v>
      </c>
      <c r="D159" s="33">
        <v>1400319</v>
      </c>
      <c r="E159" s="30">
        <v>1</v>
      </c>
      <c r="F159" s="31" t="s">
        <v>68</v>
      </c>
    </row>
    <row r="160" spans="1:6" x14ac:dyDescent="0.25">
      <c r="A160" s="30">
        <v>3451</v>
      </c>
      <c r="B160" s="31" t="s">
        <v>137</v>
      </c>
      <c r="C160" s="32">
        <v>100000</v>
      </c>
      <c r="D160" s="33">
        <v>1100119</v>
      </c>
      <c r="E160" s="30">
        <v>1</v>
      </c>
      <c r="F160" s="31" t="s">
        <v>68</v>
      </c>
    </row>
    <row r="161" spans="1:6" x14ac:dyDescent="0.25">
      <c r="A161" s="30">
        <v>3522</v>
      </c>
      <c r="B161" s="31" t="s">
        <v>138</v>
      </c>
      <c r="C161" s="32">
        <v>10000</v>
      </c>
      <c r="D161" s="33">
        <v>1100119</v>
      </c>
      <c r="E161" s="30">
        <v>1</v>
      </c>
      <c r="F161" s="31" t="s">
        <v>68</v>
      </c>
    </row>
    <row r="162" spans="1:6" x14ac:dyDescent="0.25">
      <c r="A162" s="30">
        <v>3551</v>
      </c>
      <c r="B162" s="31" t="s">
        <v>139</v>
      </c>
      <c r="C162" s="32">
        <v>50000</v>
      </c>
      <c r="D162" s="33">
        <v>1100119</v>
      </c>
      <c r="E162" s="30">
        <v>1</v>
      </c>
      <c r="F162" s="31" t="s">
        <v>68</v>
      </c>
    </row>
    <row r="163" spans="1:6" x14ac:dyDescent="0.25">
      <c r="A163" s="30">
        <v>3612</v>
      </c>
      <c r="B163" s="31" t="s">
        <v>121</v>
      </c>
      <c r="C163" s="32">
        <v>70000</v>
      </c>
      <c r="D163" s="33">
        <v>1100119</v>
      </c>
      <c r="E163" s="30">
        <v>1</v>
      </c>
      <c r="F163" s="31" t="s">
        <v>68</v>
      </c>
    </row>
    <row r="164" spans="1:6" x14ac:dyDescent="0.25">
      <c r="A164" s="30">
        <v>3612</v>
      </c>
      <c r="B164" s="31" t="s">
        <v>121</v>
      </c>
      <c r="C164" s="32">
        <v>30000</v>
      </c>
      <c r="D164" s="33">
        <v>1400319</v>
      </c>
      <c r="E164" s="30">
        <v>1</v>
      </c>
      <c r="F164" s="31" t="s">
        <v>68</v>
      </c>
    </row>
    <row r="165" spans="1:6" x14ac:dyDescent="0.25">
      <c r="A165" s="30">
        <v>3613</v>
      </c>
      <c r="B165" s="31" t="s">
        <v>122</v>
      </c>
      <c r="C165" s="32">
        <v>25000</v>
      </c>
      <c r="D165" s="33">
        <v>1100119</v>
      </c>
      <c r="E165" s="30">
        <v>1</v>
      </c>
      <c r="F165" s="31" t="s">
        <v>68</v>
      </c>
    </row>
    <row r="166" spans="1:6" x14ac:dyDescent="0.25">
      <c r="A166" s="30">
        <v>3621</v>
      </c>
      <c r="B166" s="31" t="s">
        <v>123</v>
      </c>
      <c r="C166" s="32">
        <v>100000</v>
      </c>
      <c r="D166" s="33">
        <v>1100119</v>
      </c>
      <c r="E166" s="30">
        <v>1</v>
      </c>
      <c r="F166" s="31" t="s">
        <v>68</v>
      </c>
    </row>
    <row r="167" spans="1:6" x14ac:dyDescent="0.25">
      <c r="A167" s="30">
        <v>3621</v>
      </c>
      <c r="B167" s="31" t="s">
        <v>123</v>
      </c>
      <c r="C167" s="32">
        <v>100000</v>
      </c>
      <c r="D167" s="33">
        <v>1400319</v>
      </c>
      <c r="E167" s="30">
        <v>1</v>
      </c>
      <c r="F167" s="31" t="s">
        <v>68</v>
      </c>
    </row>
    <row r="168" spans="1:6" x14ac:dyDescent="0.25">
      <c r="A168" s="30">
        <v>3691</v>
      </c>
      <c r="B168" s="31" t="s">
        <v>140</v>
      </c>
      <c r="C168" s="32">
        <v>5000</v>
      </c>
      <c r="D168" s="33">
        <v>1400319</v>
      </c>
      <c r="E168" s="30">
        <v>1</v>
      </c>
      <c r="F168" s="31" t="s">
        <v>68</v>
      </c>
    </row>
    <row r="169" spans="1:6" x14ac:dyDescent="0.25">
      <c r="A169" s="30">
        <v>3721</v>
      </c>
      <c r="B169" s="31" t="s">
        <v>124</v>
      </c>
      <c r="C169" s="32">
        <v>10000</v>
      </c>
      <c r="D169" s="33">
        <v>1400319</v>
      </c>
      <c r="E169" s="30">
        <v>1</v>
      </c>
      <c r="F169" s="31" t="s">
        <v>68</v>
      </c>
    </row>
    <row r="170" spans="1:6" x14ac:dyDescent="0.25">
      <c r="A170" s="30">
        <v>3751</v>
      </c>
      <c r="B170" s="31" t="s">
        <v>125</v>
      </c>
      <c r="C170" s="32">
        <v>20000</v>
      </c>
      <c r="D170" s="33">
        <v>1100119</v>
      </c>
      <c r="E170" s="30">
        <v>1</v>
      </c>
      <c r="F170" s="31" t="s">
        <v>68</v>
      </c>
    </row>
    <row r="171" spans="1:6" x14ac:dyDescent="0.25">
      <c r="A171" s="30">
        <v>3821</v>
      </c>
      <c r="B171" s="31" t="s">
        <v>126</v>
      </c>
      <c r="C171" s="32">
        <v>500000</v>
      </c>
      <c r="D171" s="33">
        <v>1100119</v>
      </c>
      <c r="E171" s="30">
        <v>1</v>
      </c>
      <c r="F171" s="31" t="s">
        <v>68</v>
      </c>
    </row>
    <row r="172" spans="1:6" x14ac:dyDescent="0.25">
      <c r="A172" s="30">
        <v>3821</v>
      </c>
      <c r="B172" s="31" t="s">
        <v>126</v>
      </c>
      <c r="C172" s="32">
        <v>500000</v>
      </c>
      <c r="D172" s="33">
        <v>1400319</v>
      </c>
      <c r="E172" s="30">
        <v>1</v>
      </c>
      <c r="F172" s="31" t="s">
        <v>68</v>
      </c>
    </row>
    <row r="173" spans="1:6" x14ac:dyDescent="0.25">
      <c r="A173" s="30">
        <v>3821</v>
      </c>
      <c r="B173" s="31" t="s">
        <v>126</v>
      </c>
      <c r="C173" s="32">
        <v>253055</v>
      </c>
      <c r="D173" s="33">
        <v>1600419</v>
      </c>
      <c r="E173" s="30">
        <v>1</v>
      </c>
      <c r="F173" s="31" t="s">
        <v>68</v>
      </c>
    </row>
    <row r="174" spans="1:6" x14ac:dyDescent="0.25">
      <c r="A174" s="30">
        <v>3921</v>
      </c>
      <c r="B174" s="31" t="s">
        <v>127</v>
      </c>
      <c r="C174" s="32">
        <v>30000</v>
      </c>
      <c r="D174" s="33">
        <v>1100119</v>
      </c>
      <c r="E174" s="30">
        <v>1</v>
      </c>
      <c r="F174" s="31" t="s">
        <v>68</v>
      </c>
    </row>
    <row r="175" spans="1:6" x14ac:dyDescent="0.25">
      <c r="A175" s="30">
        <v>3981</v>
      </c>
      <c r="B175" s="31" t="s">
        <v>77</v>
      </c>
      <c r="C175" s="32">
        <v>40350.629999999997</v>
      </c>
      <c r="D175" s="33">
        <v>1100119</v>
      </c>
      <c r="E175" s="30">
        <v>1</v>
      </c>
      <c r="F175" s="31" t="s">
        <v>68</v>
      </c>
    </row>
    <row r="176" spans="1:6" ht="38.25" x14ac:dyDescent="0.25">
      <c r="A176" s="24" t="s">
        <v>141</v>
      </c>
      <c r="B176" s="25" t="s">
        <v>142</v>
      </c>
      <c r="C176" s="26">
        <f>+C177+C222+C265+C307+C335</f>
        <v>12734273.999999998</v>
      </c>
      <c r="D176" s="24"/>
      <c r="E176" s="24"/>
      <c r="F176" s="25"/>
    </row>
    <row r="177" spans="1:6" x14ac:dyDescent="0.25">
      <c r="A177" s="27" t="s">
        <v>143</v>
      </c>
      <c r="B177" s="28" t="s">
        <v>144</v>
      </c>
      <c r="C177" s="29">
        <f>SUM(C178:C221)</f>
        <v>2171246.56</v>
      </c>
      <c r="D177" s="27"/>
      <c r="E177" s="27"/>
      <c r="F177" s="28"/>
    </row>
    <row r="178" spans="1:6" x14ac:dyDescent="0.25">
      <c r="A178" s="30">
        <v>1131</v>
      </c>
      <c r="B178" s="31" t="s">
        <v>55</v>
      </c>
      <c r="C178" s="32">
        <v>891911.36</v>
      </c>
      <c r="D178" s="33">
        <v>1100119</v>
      </c>
      <c r="E178" s="30">
        <v>1</v>
      </c>
      <c r="F178" s="31" t="s">
        <v>56</v>
      </c>
    </row>
    <row r="179" spans="1:6" x14ac:dyDescent="0.25">
      <c r="A179" s="30">
        <v>1321</v>
      </c>
      <c r="B179" s="31" t="s">
        <v>84</v>
      </c>
      <c r="C179" s="32">
        <v>14417.79</v>
      </c>
      <c r="D179" s="33">
        <v>1100119</v>
      </c>
      <c r="E179" s="30">
        <v>1</v>
      </c>
      <c r="F179" s="31" t="s">
        <v>56</v>
      </c>
    </row>
    <row r="180" spans="1:6" x14ac:dyDescent="0.25">
      <c r="A180" s="30">
        <v>1322</v>
      </c>
      <c r="B180" s="31" t="s">
        <v>58</v>
      </c>
      <c r="C180" s="32">
        <v>15712.85</v>
      </c>
      <c r="D180" s="33">
        <v>1400319</v>
      </c>
      <c r="E180" s="30">
        <v>1</v>
      </c>
      <c r="F180" s="31" t="s">
        <v>56</v>
      </c>
    </row>
    <row r="181" spans="1:6" x14ac:dyDescent="0.25">
      <c r="A181" s="30">
        <v>1323</v>
      </c>
      <c r="B181" s="31" t="s">
        <v>59</v>
      </c>
      <c r="C181" s="32">
        <v>56895.670000000013</v>
      </c>
      <c r="D181" s="33">
        <v>1100119</v>
      </c>
      <c r="E181" s="30">
        <v>1</v>
      </c>
      <c r="F181" s="31" t="s">
        <v>56</v>
      </c>
    </row>
    <row r="182" spans="1:6" x14ac:dyDescent="0.25">
      <c r="A182" s="30">
        <v>1323</v>
      </c>
      <c r="B182" s="31" t="s">
        <v>59</v>
      </c>
      <c r="C182" s="32">
        <v>134380.37</v>
      </c>
      <c r="D182" s="33">
        <v>1400319</v>
      </c>
      <c r="E182" s="30">
        <v>1</v>
      </c>
      <c r="F182" s="31" t="s">
        <v>56</v>
      </c>
    </row>
    <row r="183" spans="1:6" x14ac:dyDescent="0.25">
      <c r="A183" s="30">
        <v>1413</v>
      </c>
      <c r="B183" s="31" t="s">
        <v>60</v>
      </c>
      <c r="C183" s="32">
        <v>64474.34</v>
      </c>
      <c r="D183" s="33">
        <v>1100119</v>
      </c>
      <c r="E183" s="30">
        <v>1</v>
      </c>
      <c r="F183" s="31" t="s">
        <v>61</v>
      </c>
    </row>
    <row r="184" spans="1:6" x14ac:dyDescent="0.25">
      <c r="A184" s="30">
        <v>1413</v>
      </c>
      <c r="B184" s="31" t="s">
        <v>60</v>
      </c>
      <c r="C184" s="32">
        <v>50000</v>
      </c>
      <c r="D184" s="33">
        <v>1400319</v>
      </c>
      <c r="E184" s="30">
        <v>1</v>
      </c>
      <c r="F184" s="31" t="s">
        <v>61</v>
      </c>
    </row>
    <row r="185" spans="1:6" x14ac:dyDescent="0.25">
      <c r="A185" s="30">
        <v>1421</v>
      </c>
      <c r="B185" s="31" t="s">
        <v>62</v>
      </c>
      <c r="C185" s="32">
        <v>51550.19</v>
      </c>
      <c r="D185" s="33">
        <v>1100119</v>
      </c>
      <c r="E185" s="30">
        <v>1</v>
      </c>
      <c r="F185" s="31" t="s">
        <v>61</v>
      </c>
    </row>
    <row r="186" spans="1:6" x14ac:dyDescent="0.25">
      <c r="A186" s="30">
        <v>1431</v>
      </c>
      <c r="B186" s="31" t="s">
        <v>63</v>
      </c>
      <c r="C186" s="32">
        <v>53096.67</v>
      </c>
      <c r="D186" s="33">
        <v>1100119</v>
      </c>
      <c r="E186" s="30">
        <v>1</v>
      </c>
      <c r="F186" s="31" t="s">
        <v>61</v>
      </c>
    </row>
    <row r="187" spans="1:6" x14ac:dyDescent="0.25">
      <c r="A187" s="30">
        <v>1511</v>
      </c>
      <c r="B187" s="31" t="s">
        <v>64</v>
      </c>
      <c r="C187" s="32">
        <v>17838.23</v>
      </c>
      <c r="D187" s="33">
        <v>1100119</v>
      </c>
      <c r="E187" s="30">
        <v>1</v>
      </c>
      <c r="F187" s="31" t="s">
        <v>56</v>
      </c>
    </row>
    <row r="188" spans="1:6" x14ac:dyDescent="0.25">
      <c r="A188" s="30">
        <v>1591</v>
      </c>
      <c r="B188" s="31" t="s">
        <v>66</v>
      </c>
      <c r="C188" s="32">
        <v>62433.8</v>
      </c>
      <c r="D188" s="33">
        <v>1100119</v>
      </c>
      <c r="E188" s="30">
        <v>1</v>
      </c>
      <c r="F188" s="31" t="s">
        <v>56</v>
      </c>
    </row>
    <row r="189" spans="1:6" x14ac:dyDescent="0.25">
      <c r="A189" s="30">
        <v>2111</v>
      </c>
      <c r="B189" s="31" t="s">
        <v>67</v>
      </c>
      <c r="C189" s="32">
        <v>12000</v>
      </c>
      <c r="D189" s="33">
        <v>1100119</v>
      </c>
      <c r="E189" s="30">
        <v>1</v>
      </c>
      <c r="F189" s="31" t="s">
        <v>68</v>
      </c>
    </row>
    <row r="190" spans="1:6" x14ac:dyDescent="0.25">
      <c r="A190" s="30">
        <v>2112</v>
      </c>
      <c r="B190" s="31" t="s">
        <v>110</v>
      </c>
      <c r="C190" s="32">
        <v>3000</v>
      </c>
      <c r="D190" s="33">
        <v>1400319</v>
      </c>
      <c r="E190" s="30">
        <v>1</v>
      </c>
      <c r="F190" s="31" t="s">
        <v>68</v>
      </c>
    </row>
    <row r="191" spans="1:6" x14ac:dyDescent="0.25">
      <c r="A191" s="30">
        <v>2141</v>
      </c>
      <c r="B191" s="31" t="s">
        <v>70</v>
      </c>
      <c r="C191" s="32">
        <v>3000</v>
      </c>
      <c r="D191" s="33">
        <v>1400319</v>
      </c>
      <c r="E191" s="30">
        <v>1</v>
      </c>
      <c r="F191" s="31" t="s">
        <v>68</v>
      </c>
    </row>
    <row r="192" spans="1:6" x14ac:dyDescent="0.25">
      <c r="A192" s="30">
        <v>2161</v>
      </c>
      <c r="B192" s="31" t="s">
        <v>86</v>
      </c>
      <c r="C192" s="32">
        <v>8000</v>
      </c>
      <c r="D192" s="33">
        <v>1400319</v>
      </c>
      <c r="E192" s="30">
        <v>1</v>
      </c>
      <c r="F192" s="31" t="s">
        <v>68</v>
      </c>
    </row>
    <row r="193" spans="1:6" x14ac:dyDescent="0.25">
      <c r="A193" s="30">
        <v>2171</v>
      </c>
      <c r="B193" s="31" t="s">
        <v>111</v>
      </c>
      <c r="C193" s="32">
        <v>10000</v>
      </c>
      <c r="D193" s="33">
        <v>1100119</v>
      </c>
      <c r="E193" s="30">
        <v>1</v>
      </c>
      <c r="F193" s="31" t="s">
        <v>68</v>
      </c>
    </row>
    <row r="194" spans="1:6" x14ac:dyDescent="0.25">
      <c r="A194" s="30">
        <v>2212</v>
      </c>
      <c r="B194" s="31" t="s">
        <v>87</v>
      </c>
      <c r="C194" s="32">
        <v>5000</v>
      </c>
      <c r="D194" s="33">
        <v>1400319</v>
      </c>
      <c r="E194" s="30">
        <v>1</v>
      </c>
      <c r="F194" s="31" t="s">
        <v>68</v>
      </c>
    </row>
    <row r="195" spans="1:6" x14ac:dyDescent="0.25">
      <c r="A195" s="30">
        <v>2371</v>
      </c>
      <c r="B195" s="31" t="s">
        <v>145</v>
      </c>
      <c r="C195" s="32">
        <v>1000</v>
      </c>
      <c r="D195" s="33">
        <v>1400319</v>
      </c>
      <c r="E195" s="30">
        <v>1</v>
      </c>
      <c r="F195" s="31" t="s">
        <v>68</v>
      </c>
    </row>
    <row r="196" spans="1:6" x14ac:dyDescent="0.25">
      <c r="A196" s="30">
        <v>2461</v>
      </c>
      <c r="B196" s="31" t="s">
        <v>88</v>
      </c>
      <c r="C196" s="32">
        <v>8000</v>
      </c>
      <c r="D196" s="33">
        <v>1100119</v>
      </c>
      <c r="E196" s="30">
        <v>1</v>
      </c>
      <c r="F196" s="31" t="s">
        <v>68</v>
      </c>
    </row>
    <row r="197" spans="1:6" x14ac:dyDescent="0.25">
      <c r="A197" s="30">
        <v>2491</v>
      </c>
      <c r="B197" s="31" t="s">
        <v>89</v>
      </c>
      <c r="C197" s="32">
        <v>18000</v>
      </c>
      <c r="D197" s="33">
        <v>1100119</v>
      </c>
      <c r="E197" s="30">
        <v>1</v>
      </c>
      <c r="F197" s="31" t="s">
        <v>68</v>
      </c>
    </row>
    <row r="198" spans="1:6" x14ac:dyDescent="0.25">
      <c r="A198" s="30">
        <v>2531</v>
      </c>
      <c r="B198" s="31" t="s">
        <v>90</v>
      </c>
      <c r="C198" s="32">
        <v>1000</v>
      </c>
      <c r="D198" s="33">
        <v>1400319</v>
      </c>
      <c r="E198" s="30">
        <v>1</v>
      </c>
      <c r="F198" s="31" t="s">
        <v>68</v>
      </c>
    </row>
    <row r="199" spans="1:6" x14ac:dyDescent="0.25">
      <c r="A199" s="30">
        <v>2612</v>
      </c>
      <c r="B199" s="31" t="s">
        <v>114</v>
      </c>
      <c r="C199" s="32">
        <v>4000</v>
      </c>
      <c r="D199" s="33">
        <v>1400319</v>
      </c>
      <c r="E199" s="30">
        <v>1</v>
      </c>
      <c r="F199" s="31" t="s">
        <v>68</v>
      </c>
    </row>
    <row r="200" spans="1:6" x14ac:dyDescent="0.25">
      <c r="A200" s="30">
        <v>2921</v>
      </c>
      <c r="B200" s="31" t="s">
        <v>93</v>
      </c>
      <c r="C200" s="32">
        <v>3000</v>
      </c>
      <c r="D200" s="33">
        <v>1400319</v>
      </c>
      <c r="E200" s="30">
        <v>1</v>
      </c>
      <c r="F200" s="31" t="s">
        <v>68</v>
      </c>
    </row>
    <row r="201" spans="1:6" x14ac:dyDescent="0.25">
      <c r="A201" s="30">
        <v>2941</v>
      </c>
      <c r="B201" s="31" t="s">
        <v>133</v>
      </c>
      <c r="C201" s="32">
        <v>2000</v>
      </c>
      <c r="D201" s="33">
        <v>1400319</v>
      </c>
      <c r="E201" s="30">
        <v>1</v>
      </c>
      <c r="F201" s="31" t="s">
        <v>68</v>
      </c>
    </row>
    <row r="202" spans="1:6" x14ac:dyDescent="0.25">
      <c r="A202" s="30">
        <v>3111</v>
      </c>
      <c r="B202" s="31" t="s">
        <v>95</v>
      </c>
      <c r="C202" s="32">
        <v>100000</v>
      </c>
      <c r="D202" s="33">
        <v>1100119</v>
      </c>
      <c r="E202" s="30">
        <v>1</v>
      </c>
      <c r="F202" s="31" t="s">
        <v>68</v>
      </c>
    </row>
    <row r="203" spans="1:6" x14ac:dyDescent="0.25">
      <c r="A203" s="30">
        <v>3111</v>
      </c>
      <c r="B203" s="31" t="s">
        <v>95</v>
      </c>
      <c r="C203" s="32">
        <v>65000</v>
      </c>
      <c r="D203" s="33">
        <v>1400319</v>
      </c>
      <c r="E203" s="30">
        <v>1</v>
      </c>
      <c r="F203" s="31" t="s">
        <v>68</v>
      </c>
    </row>
    <row r="204" spans="1:6" x14ac:dyDescent="0.25">
      <c r="A204" s="30">
        <v>3131</v>
      </c>
      <c r="B204" s="31" t="s">
        <v>96</v>
      </c>
      <c r="C204" s="32">
        <v>4000</v>
      </c>
      <c r="D204" s="33">
        <v>1100119</v>
      </c>
      <c r="E204" s="30">
        <v>1</v>
      </c>
      <c r="F204" s="31" t="s">
        <v>68</v>
      </c>
    </row>
    <row r="205" spans="1:6" x14ac:dyDescent="0.25">
      <c r="A205" s="30">
        <v>3141</v>
      </c>
      <c r="B205" s="31" t="s">
        <v>146</v>
      </c>
      <c r="C205" s="32">
        <v>10000</v>
      </c>
      <c r="D205" s="33">
        <v>1100119</v>
      </c>
      <c r="E205" s="30">
        <v>1</v>
      </c>
      <c r="F205" s="31" t="s">
        <v>68</v>
      </c>
    </row>
    <row r="206" spans="1:6" x14ac:dyDescent="0.25">
      <c r="A206" s="30">
        <v>3151</v>
      </c>
      <c r="B206" s="31" t="s">
        <v>98</v>
      </c>
      <c r="C206" s="32">
        <v>2508</v>
      </c>
      <c r="D206" s="33">
        <v>1100119</v>
      </c>
      <c r="E206" s="30">
        <v>1</v>
      </c>
      <c r="F206" s="31" t="s">
        <v>68</v>
      </c>
    </row>
    <row r="207" spans="1:6" x14ac:dyDescent="0.25">
      <c r="A207" s="30">
        <v>3171</v>
      </c>
      <c r="B207" s="31" t="s">
        <v>99</v>
      </c>
      <c r="C207" s="32">
        <v>4000</v>
      </c>
      <c r="D207" s="33">
        <v>1100119</v>
      </c>
      <c r="E207" s="30">
        <v>1</v>
      </c>
      <c r="F207" s="31" t="s">
        <v>68</v>
      </c>
    </row>
    <row r="208" spans="1:6" x14ac:dyDescent="0.25">
      <c r="A208" s="30">
        <v>3321</v>
      </c>
      <c r="B208" s="31" t="s">
        <v>147</v>
      </c>
      <c r="C208" s="32">
        <v>28536</v>
      </c>
      <c r="D208" s="33">
        <v>1400319</v>
      </c>
      <c r="E208" s="30">
        <v>1</v>
      </c>
      <c r="F208" s="31" t="s">
        <v>68</v>
      </c>
    </row>
    <row r="209" spans="1:6" x14ac:dyDescent="0.25">
      <c r="A209" s="30">
        <v>3381</v>
      </c>
      <c r="B209" s="31" t="s">
        <v>117</v>
      </c>
      <c r="C209" s="32">
        <v>202414.4</v>
      </c>
      <c r="D209" s="33">
        <v>1100119</v>
      </c>
      <c r="E209" s="30">
        <v>1</v>
      </c>
      <c r="F209" s="31" t="s">
        <v>68</v>
      </c>
    </row>
    <row r="210" spans="1:6" x14ac:dyDescent="0.25">
      <c r="A210" s="30">
        <v>3381</v>
      </c>
      <c r="B210" s="31" t="s">
        <v>117</v>
      </c>
      <c r="C210" s="32">
        <v>70000</v>
      </c>
      <c r="D210" s="33">
        <v>1400319</v>
      </c>
      <c r="E210" s="30">
        <v>1</v>
      </c>
      <c r="F210" s="31" t="s">
        <v>68</v>
      </c>
    </row>
    <row r="211" spans="1:6" x14ac:dyDescent="0.25">
      <c r="A211" s="30">
        <v>3511</v>
      </c>
      <c r="B211" s="31" t="s">
        <v>101</v>
      </c>
      <c r="C211" s="32">
        <v>25000</v>
      </c>
      <c r="D211" s="33">
        <v>1100119</v>
      </c>
      <c r="E211" s="30">
        <v>1</v>
      </c>
      <c r="F211" s="31" t="s">
        <v>68</v>
      </c>
    </row>
    <row r="212" spans="1:6" x14ac:dyDescent="0.25">
      <c r="A212" s="30">
        <v>3511</v>
      </c>
      <c r="B212" s="31" t="s">
        <v>101</v>
      </c>
      <c r="C212" s="32">
        <v>25000</v>
      </c>
      <c r="D212" s="33">
        <v>1400319</v>
      </c>
      <c r="E212" s="30">
        <v>1</v>
      </c>
      <c r="F212" s="31" t="s">
        <v>68</v>
      </c>
    </row>
    <row r="213" spans="1:6" x14ac:dyDescent="0.25">
      <c r="A213" s="30">
        <v>3571</v>
      </c>
      <c r="B213" s="31" t="s">
        <v>102</v>
      </c>
      <c r="C213" s="32">
        <v>60000</v>
      </c>
      <c r="D213" s="33">
        <v>1100119</v>
      </c>
      <c r="E213" s="30">
        <v>1</v>
      </c>
      <c r="F213" s="31" t="s">
        <v>68</v>
      </c>
    </row>
    <row r="214" spans="1:6" x14ac:dyDescent="0.25">
      <c r="A214" s="30">
        <v>3591</v>
      </c>
      <c r="B214" s="31" t="s">
        <v>120</v>
      </c>
      <c r="C214" s="32">
        <v>20000</v>
      </c>
      <c r="D214" s="33">
        <v>1100119</v>
      </c>
      <c r="E214" s="30">
        <v>1</v>
      </c>
      <c r="F214" s="31" t="s">
        <v>68</v>
      </c>
    </row>
    <row r="215" spans="1:6" x14ac:dyDescent="0.25">
      <c r="A215" s="30">
        <v>3612</v>
      </c>
      <c r="B215" s="31" t="s">
        <v>148</v>
      </c>
      <c r="C215" s="32">
        <v>4000</v>
      </c>
      <c r="D215" s="33">
        <v>1400319</v>
      </c>
      <c r="E215" s="30">
        <v>1</v>
      </c>
      <c r="F215" s="31" t="s">
        <v>68</v>
      </c>
    </row>
    <row r="216" spans="1:6" x14ac:dyDescent="0.25">
      <c r="A216" s="30">
        <v>3621</v>
      </c>
      <c r="B216" s="31" t="s">
        <v>149</v>
      </c>
      <c r="C216" s="32">
        <v>5000</v>
      </c>
      <c r="D216" s="33">
        <v>1400319</v>
      </c>
      <c r="E216" s="30">
        <v>1</v>
      </c>
      <c r="F216" s="31" t="s">
        <v>68</v>
      </c>
    </row>
    <row r="217" spans="1:6" x14ac:dyDescent="0.25">
      <c r="A217" s="30">
        <v>3721</v>
      </c>
      <c r="B217" s="31" t="s">
        <v>124</v>
      </c>
      <c r="C217" s="32">
        <v>5000</v>
      </c>
      <c r="D217" s="33">
        <v>1400319</v>
      </c>
      <c r="E217" s="30">
        <v>1</v>
      </c>
      <c r="F217" s="31" t="s">
        <v>68</v>
      </c>
    </row>
    <row r="218" spans="1:6" x14ac:dyDescent="0.25">
      <c r="A218" s="30">
        <v>3751</v>
      </c>
      <c r="B218" s="31" t="s">
        <v>150</v>
      </c>
      <c r="C218" s="32">
        <v>8000</v>
      </c>
      <c r="D218" s="33">
        <v>1100119</v>
      </c>
      <c r="E218" s="30">
        <v>1</v>
      </c>
      <c r="F218" s="31" t="s">
        <v>68</v>
      </c>
    </row>
    <row r="219" spans="1:6" x14ac:dyDescent="0.25">
      <c r="A219" s="30">
        <v>3821</v>
      </c>
      <c r="B219" s="31" t="s">
        <v>126</v>
      </c>
      <c r="C219" s="32">
        <v>20000</v>
      </c>
      <c r="D219" s="33">
        <v>1100119</v>
      </c>
      <c r="E219" s="30">
        <v>1</v>
      </c>
      <c r="F219" s="31" t="s">
        <v>68</v>
      </c>
    </row>
    <row r="220" spans="1:6" x14ac:dyDescent="0.25">
      <c r="A220" s="30">
        <v>3921</v>
      </c>
      <c r="B220" s="31" t="s">
        <v>127</v>
      </c>
      <c r="C220" s="32">
        <v>1500</v>
      </c>
      <c r="D220" s="33">
        <v>1400319</v>
      </c>
      <c r="E220" s="30">
        <v>1</v>
      </c>
      <c r="F220" s="31" t="s">
        <v>68</v>
      </c>
    </row>
    <row r="221" spans="1:6" x14ac:dyDescent="0.25">
      <c r="A221" s="30">
        <v>3981</v>
      </c>
      <c r="B221" s="31" t="s">
        <v>77</v>
      </c>
      <c r="C221" s="32">
        <v>20576.89</v>
      </c>
      <c r="D221" s="33">
        <v>1100119</v>
      </c>
      <c r="E221" s="30">
        <v>1</v>
      </c>
      <c r="F221" s="31" t="s">
        <v>68</v>
      </c>
    </row>
    <row r="222" spans="1:6" x14ac:dyDescent="0.25">
      <c r="A222" s="27" t="s">
        <v>151</v>
      </c>
      <c r="B222" s="28" t="s">
        <v>152</v>
      </c>
      <c r="C222" s="29">
        <f>SUM(C223:C264)</f>
        <v>3292711.78</v>
      </c>
      <c r="D222" s="27"/>
      <c r="E222" s="27"/>
      <c r="F222" s="28"/>
    </row>
    <row r="223" spans="1:6" x14ac:dyDescent="0.25">
      <c r="A223" s="30">
        <v>1131</v>
      </c>
      <c r="B223" s="31" t="s">
        <v>55</v>
      </c>
      <c r="C223" s="32">
        <v>988588.93</v>
      </c>
      <c r="D223" s="33">
        <v>1100119</v>
      </c>
      <c r="E223" s="30">
        <v>1</v>
      </c>
      <c r="F223" s="31" t="s">
        <v>56</v>
      </c>
    </row>
    <row r="224" spans="1:6" x14ac:dyDescent="0.25">
      <c r="A224" s="30">
        <v>1321</v>
      </c>
      <c r="B224" s="31" t="s">
        <v>57</v>
      </c>
      <c r="C224" s="32">
        <v>10878.4</v>
      </c>
      <c r="D224" s="33">
        <v>1400319</v>
      </c>
      <c r="E224" s="30">
        <v>1</v>
      </c>
      <c r="F224" s="31" t="s">
        <v>56</v>
      </c>
    </row>
    <row r="225" spans="1:6" x14ac:dyDescent="0.25">
      <c r="A225" s="30">
        <v>1322</v>
      </c>
      <c r="B225" s="31" t="s">
        <v>58</v>
      </c>
      <c r="C225" s="32">
        <v>27907.14</v>
      </c>
      <c r="D225" s="33">
        <v>1100119</v>
      </c>
      <c r="E225" s="30">
        <v>1</v>
      </c>
      <c r="F225" s="31" t="s">
        <v>56</v>
      </c>
    </row>
    <row r="226" spans="1:6" x14ac:dyDescent="0.25">
      <c r="A226" s="30">
        <v>1323</v>
      </c>
      <c r="B226" s="31" t="s">
        <v>59</v>
      </c>
      <c r="C226" s="32">
        <v>135795.18</v>
      </c>
      <c r="D226" s="33">
        <v>1100119</v>
      </c>
      <c r="E226" s="30">
        <v>1</v>
      </c>
      <c r="F226" s="31" t="s">
        <v>56</v>
      </c>
    </row>
    <row r="227" spans="1:6" x14ac:dyDescent="0.25">
      <c r="A227" s="30">
        <v>1413</v>
      </c>
      <c r="B227" s="31" t="s">
        <v>60</v>
      </c>
      <c r="C227" s="32">
        <v>132230.98000000001</v>
      </c>
      <c r="D227" s="33">
        <v>1100119</v>
      </c>
      <c r="E227" s="30">
        <v>1</v>
      </c>
      <c r="F227" s="31" t="s">
        <v>61</v>
      </c>
    </row>
    <row r="228" spans="1:6" x14ac:dyDescent="0.25">
      <c r="A228" s="30">
        <v>1421</v>
      </c>
      <c r="B228" s="31" t="s">
        <v>62</v>
      </c>
      <c r="C228" s="32">
        <v>56899.42</v>
      </c>
      <c r="D228" s="33">
        <v>1100119</v>
      </c>
      <c r="E228" s="30">
        <v>1</v>
      </c>
      <c r="F228" s="31" t="s">
        <v>61</v>
      </c>
    </row>
    <row r="229" spans="1:6" x14ac:dyDescent="0.25">
      <c r="A229" s="30">
        <v>1431</v>
      </c>
      <c r="B229" s="31" t="s">
        <v>63</v>
      </c>
      <c r="C229" s="32">
        <v>58606.19</v>
      </c>
      <c r="D229" s="33">
        <v>1100119</v>
      </c>
      <c r="E229" s="30">
        <v>1</v>
      </c>
      <c r="F229" s="31" t="s">
        <v>61</v>
      </c>
    </row>
    <row r="230" spans="1:6" x14ac:dyDescent="0.25">
      <c r="A230" s="30">
        <v>1511</v>
      </c>
      <c r="B230" s="31" t="s">
        <v>64</v>
      </c>
      <c r="C230" s="32">
        <v>19771.78</v>
      </c>
      <c r="D230" s="33">
        <v>1100119</v>
      </c>
      <c r="E230" s="30">
        <v>1</v>
      </c>
      <c r="F230" s="31" t="s">
        <v>56</v>
      </c>
    </row>
    <row r="231" spans="1:6" x14ac:dyDescent="0.25">
      <c r="A231" s="30">
        <v>1591</v>
      </c>
      <c r="B231" s="31" t="s">
        <v>66</v>
      </c>
      <c r="C231" s="32">
        <v>69201.23</v>
      </c>
      <c r="D231" s="33">
        <v>1100119</v>
      </c>
      <c r="E231" s="30">
        <v>1</v>
      </c>
      <c r="F231" s="31" t="s">
        <v>56</v>
      </c>
    </row>
    <row r="232" spans="1:6" x14ac:dyDescent="0.25">
      <c r="A232" s="30">
        <v>2111</v>
      </c>
      <c r="B232" s="31" t="s">
        <v>67</v>
      </c>
      <c r="C232" s="32">
        <v>20000</v>
      </c>
      <c r="D232" s="33">
        <v>1100119</v>
      </c>
      <c r="E232" s="30">
        <v>1</v>
      </c>
      <c r="F232" s="31" t="s">
        <v>68</v>
      </c>
    </row>
    <row r="233" spans="1:6" x14ac:dyDescent="0.25">
      <c r="A233" s="30">
        <v>2112</v>
      </c>
      <c r="B233" s="31" t="s">
        <v>110</v>
      </c>
      <c r="C233" s="32">
        <v>15000</v>
      </c>
      <c r="D233" s="33">
        <v>1100119</v>
      </c>
      <c r="E233" s="30">
        <v>1</v>
      </c>
      <c r="F233" s="31" t="s">
        <v>68</v>
      </c>
    </row>
    <row r="234" spans="1:6" x14ac:dyDescent="0.25">
      <c r="A234" s="30">
        <v>2141</v>
      </c>
      <c r="B234" s="31" t="s">
        <v>70</v>
      </c>
      <c r="C234" s="32">
        <v>5000</v>
      </c>
      <c r="D234" s="33">
        <v>1400319</v>
      </c>
      <c r="E234" s="30">
        <v>1</v>
      </c>
      <c r="F234" s="31" t="s">
        <v>68</v>
      </c>
    </row>
    <row r="235" spans="1:6" x14ac:dyDescent="0.25">
      <c r="A235" s="30">
        <v>2161</v>
      </c>
      <c r="B235" s="31" t="s">
        <v>86</v>
      </c>
      <c r="C235" s="32">
        <v>25000</v>
      </c>
      <c r="D235" s="33">
        <v>1100119</v>
      </c>
      <c r="E235" s="30">
        <v>1</v>
      </c>
      <c r="F235" s="31" t="s">
        <v>68</v>
      </c>
    </row>
    <row r="236" spans="1:6" x14ac:dyDescent="0.25">
      <c r="A236" s="30">
        <v>2171</v>
      </c>
      <c r="B236" s="31" t="s">
        <v>111</v>
      </c>
      <c r="C236" s="32">
        <v>30000</v>
      </c>
      <c r="D236" s="33">
        <v>1100119</v>
      </c>
      <c r="E236" s="30">
        <v>1</v>
      </c>
      <c r="F236" s="31" t="s">
        <v>68</v>
      </c>
    </row>
    <row r="237" spans="1:6" x14ac:dyDescent="0.25">
      <c r="A237" s="30">
        <v>2212</v>
      </c>
      <c r="B237" s="31" t="s">
        <v>87</v>
      </c>
      <c r="C237" s="32">
        <v>10000</v>
      </c>
      <c r="D237" s="33">
        <v>1100119</v>
      </c>
      <c r="E237" s="30">
        <v>1</v>
      </c>
      <c r="F237" s="31" t="s">
        <v>68</v>
      </c>
    </row>
    <row r="238" spans="1:6" x14ac:dyDescent="0.25">
      <c r="A238" s="30">
        <v>2461</v>
      </c>
      <c r="B238" s="31" t="s">
        <v>88</v>
      </c>
      <c r="C238" s="32">
        <v>30000</v>
      </c>
      <c r="D238" s="33">
        <v>1100119</v>
      </c>
      <c r="E238" s="30">
        <v>1</v>
      </c>
      <c r="F238" s="31" t="s">
        <v>68</v>
      </c>
    </row>
    <row r="239" spans="1:6" x14ac:dyDescent="0.25">
      <c r="A239" s="30">
        <v>2481</v>
      </c>
      <c r="B239" s="31" t="s">
        <v>153</v>
      </c>
      <c r="C239" s="32">
        <v>30000</v>
      </c>
      <c r="D239" s="33">
        <v>1100119</v>
      </c>
      <c r="E239" s="30">
        <v>1</v>
      </c>
      <c r="F239" s="31" t="s">
        <v>68</v>
      </c>
    </row>
    <row r="240" spans="1:6" x14ac:dyDescent="0.25">
      <c r="A240" s="30">
        <v>2491</v>
      </c>
      <c r="B240" s="31" t="s">
        <v>89</v>
      </c>
      <c r="C240" s="32">
        <v>15000</v>
      </c>
      <c r="D240" s="33">
        <v>1100119</v>
      </c>
      <c r="E240" s="30">
        <v>1</v>
      </c>
      <c r="F240" s="31" t="s">
        <v>68</v>
      </c>
    </row>
    <row r="241" spans="1:6" x14ac:dyDescent="0.25">
      <c r="A241" s="30">
        <v>2531</v>
      </c>
      <c r="B241" s="31" t="s">
        <v>90</v>
      </c>
      <c r="C241" s="32">
        <v>1000</v>
      </c>
      <c r="D241" s="33">
        <v>1400319</v>
      </c>
      <c r="E241" s="30">
        <v>1</v>
      </c>
      <c r="F241" s="31" t="s">
        <v>68</v>
      </c>
    </row>
    <row r="242" spans="1:6" x14ac:dyDescent="0.25">
      <c r="A242" s="30">
        <v>2612</v>
      </c>
      <c r="B242" s="31" t="s">
        <v>114</v>
      </c>
      <c r="C242" s="32">
        <v>20000</v>
      </c>
      <c r="D242" s="33">
        <v>1100119</v>
      </c>
      <c r="E242" s="30">
        <v>1</v>
      </c>
      <c r="F242" s="31" t="s">
        <v>68</v>
      </c>
    </row>
    <row r="243" spans="1:6" x14ac:dyDescent="0.25">
      <c r="A243" s="30">
        <v>2711</v>
      </c>
      <c r="B243" s="31" t="s">
        <v>132</v>
      </c>
      <c r="C243" s="32">
        <v>20000</v>
      </c>
      <c r="D243" s="33">
        <v>1100119</v>
      </c>
      <c r="E243" s="30">
        <v>1</v>
      </c>
      <c r="F243" s="31" t="s">
        <v>68</v>
      </c>
    </row>
    <row r="244" spans="1:6" x14ac:dyDescent="0.25">
      <c r="A244" s="30">
        <v>2921</v>
      </c>
      <c r="B244" s="31" t="s">
        <v>93</v>
      </c>
      <c r="C244" s="32">
        <v>5000</v>
      </c>
      <c r="D244" s="33">
        <v>1400319</v>
      </c>
      <c r="E244" s="30">
        <v>1</v>
      </c>
      <c r="F244" s="31" t="s">
        <v>68</v>
      </c>
    </row>
    <row r="245" spans="1:6" x14ac:dyDescent="0.25">
      <c r="A245" s="30">
        <v>3111</v>
      </c>
      <c r="B245" s="31" t="s">
        <v>95</v>
      </c>
      <c r="C245" s="32">
        <v>384000</v>
      </c>
      <c r="D245" s="33">
        <v>1100119</v>
      </c>
      <c r="E245" s="30">
        <v>1</v>
      </c>
      <c r="F245" s="31" t="s">
        <v>68</v>
      </c>
    </row>
    <row r="246" spans="1:6" x14ac:dyDescent="0.25">
      <c r="A246" s="30">
        <v>3131</v>
      </c>
      <c r="B246" s="31" t="s">
        <v>96</v>
      </c>
      <c r="C246" s="32">
        <v>20000</v>
      </c>
      <c r="D246" s="33">
        <v>1100119</v>
      </c>
      <c r="E246" s="30">
        <v>1</v>
      </c>
      <c r="F246" s="31" t="s">
        <v>68</v>
      </c>
    </row>
    <row r="247" spans="1:6" x14ac:dyDescent="0.25">
      <c r="A247" s="30">
        <v>3141</v>
      </c>
      <c r="B247" s="31" t="s">
        <v>146</v>
      </c>
      <c r="C247" s="32">
        <v>12700</v>
      </c>
      <c r="D247" s="33">
        <v>1100119</v>
      </c>
      <c r="E247" s="30">
        <v>1</v>
      </c>
      <c r="F247" s="31" t="s">
        <v>68</v>
      </c>
    </row>
    <row r="248" spans="1:6" x14ac:dyDescent="0.25">
      <c r="A248" s="30">
        <v>3171</v>
      </c>
      <c r="B248" s="31" t="s">
        <v>99</v>
      </c>
      <c r="C248" s="32">
        <v>3300</v>
      </c>
      <c r="D248" s="33">
        <v>1100119</v>
      </c>
      <c r="E248" s="30">
        <v>1</v>
      </c>
      <c r="F248" s="31" t="s">
        <v>68</v>
      </c>
    </row>
    <row r="249" spans="1:6" x14ac:dyDescent="0.25">
      <c r="A249" s="30">
        <v>3321</v>
      </c>
      <c r="B249" s="31" t="s">
        <v>154</v>
      </c>
      <c r="C249" s="32">
        <v>50000</v>
      </c>
      <c r="D249" s="33">
        <v>1100119</v>
      </c>
      <c r="E249" s="30">
        <v>1</v>
      </c>
      <c r="F249" s="31" t="s">
        <v>68</v>
      </c>
    </row>
    <row r="250" spans="1:6" x14ac:dyDescent="0.25">
      <c r="A250" s="30">
        <v>3381</v>
      </c>
      <c r="B250" s="31" t="s">
        <v>117</v>
      </c>
      <c r="C250" s="32">
        <v>405000</v>
      </c>
      <c r="D250" s="33">
        <v>1100119</v>
      </c>
      <c r="E250" s="30">
        <v>1</v>
      </c>
      <c r="F250" s="31" t="s">
        <v>68</v>
      </c>
    </row>
    <row r="251" spans="1:6" x14ac:dyDescent="0.25">
      <c r="A251" s="30">
        <v>3451</v>
      </c>
      <c r="B251" s="31" t="s">
        <v>137</v>
      </c>
      <c r="C251" s="32">
        <v>120000</v>
      </c>
      <c r="D251" s="33">
        <v>1100119</v>
      </c>
      <c r="E251" s="30">
        <v>1</v>
      </c>
      <c r="F251" s="31" t="s">
        <v>68</v>
      </c>
    </row>
    <row r="252" spans="1:6" x14ac:dyDescent="0.25">
      <c r="A252" s="30">
        <v>3471</v>
      </c>
      <c r="B252" s="31" t="s">
        <v>155</v>
      </c>
      <c r="C252" s="32">
        <v>60000</v>
      </c>
      <c r="D252" s="33">
        <v>1100119</v>
      </c>
      <c r="E252" s="30">
        <v>1</v>
      </c>
      <c r="F252" s="31" t="s">
        <v>68</v>
      </c>
    </row>
    <row r="253" spans="1:6" x14ac:dyDescent="0.25">
      <c r="A253" s="30">
        <v>3511</v>
      </c>
      <c r="B253" s="31" t="s">
        <v>101</v>
      </c>
      <c r="C253" s="32">
        <v>155000</v>
      </c>
      <c r="D253" s="33">
        <v>1100119</v>
      </c>
      <c r="E253" s="30">
        <v>1</v>
      </c>
      <c r="F253" s="31" t="s">
        <v>68</v>
      </c>
    </row>
    <row r="254" spans="1:6" x14ac:dyDescent="0.25">
      <c r="A254" s="30">
        <v>3571</v>
      </c>
      <c r="B254" s="31" t="s">
        <v>102</v>
      </c>
      <c r="C254" s="32">
        <v>115793.9</v>
      </c>
      <c r="D254" s="33">
        <v>1100119</v>
      </c>
      <c r="E254" s="30">
        <v>1</v>
      </c>
      <c r="F254" s="31" t="s">
        <v>68</v>
      </c>
    </row>
    <row r="255" spans="1:6" x14ac:dyDescent="0.25">
      <c r="A255" s="30">
        <v>3571</v>
      </c>
      <c r="B255" s="31" t="s">
        <v>102</v>
      </c>
      <c r="C255" s="32">
        <v>23333.38</v>
      </c>
      <c r="D255" s="33">
        <v>1400319</v>
      </c>
      <c r="E255" s="30">
        <v>1</v>
      </c>
      <c r="F255" s="31" t="s">
        <v>68</v>
      </c>
    </row>
    <row r="256" spans="1:6" x14ac:dyDescent="0.25">
      <c r="A256" s="30">
        <v>3591</v>
      </c>
      <c r="B256" s="31" t="s">
        <v>120</v>
      </c>
      <c r="C256" s="32">
        <v>15000</v>
      </c>
      <c r="D256" s="33">
        <v>1100119</v>
      </c>
      <c r="E256" s="30">
        <v>1</v>
      </c>
      <c r="F256" s="31" t="s">
        <v>68</v>
      </c>
    </row>
    <row r="257" spans="1:6" x14ac:dyDescent="0.25">
      <c r="A257" s="30">
        <v>3612</v>
      </c>
      <c r="B257" s="31" t="s">
        <v>148</v>
      </c>
      <c r="C257" s="32">
        <v>30000</v>
      </c>
      <c r="D257" s="33">
        <v>1100119</v>
      </c>
      <c r="E257" s="30">
        <v>1</v>
      </c>
      <c r="F257" s="31" t="s">
        <v>68</v>
      </c>
    </row>
    <row r="258" spans="1:6" x14ac:dyDescent="0.25">
      <c r="A258" s="30">
        <v>3613</v>
      </c>
      <c r="B258" s="31" t="s">
        <v>156</v>
      </c>
      <c r="C258" s="32">
        <v>10000</v>
      </c>
      <c r="D258" s="33">
        <v>1100119</v>
      </c>
      <c r="E258" s="30">
        <v>1</v>
      </c>
      <c r="F258" s="31" t="s">
        <v>68</v>
      </c>
    </row>
    <row r="259" spans="1:6" x14ac:dyDescent="0.25">
      <c r="A259" s="30">
        <v>3621</v>
      </c>
      <c r="B259" s="31" t="s">
        <v>149</v>
      </c>
      <c r="C259" s="32">
        <v>30000</v>
      </c>
      <c r="D259" s="33">
        <v>1100119</v>
      </c>
      <c r="E259" s="30">
        <v>1</v>
      </c>
      <c r="F259" s="31" t="s">
        <v>68</v>
      </c>
    </row>
    <row r="260" spans="1:6" x14ac:dyDescent="0.25">
      <c r="A260" s="30">
        <v>3721</v>
      </c>
      <c r="B260" s="31" t="s">
        <v>124</v>
      </c>
      <c r="C260" s="32">
        <v>6000</v>
      </c>
      <c r="D260" s="33">
        <v>1100119</v>
      </c>
      <c r="E260" s="30">
        <v>1</v>
      </c>
      <c r="F260" s="31" t="s">
        <v>68</v>
      </c>
    </row>
    <row r="261" spans="1:6" x14ac:dyDescent="0.25">
      <c r="A261" s="30">
        <v>3751</v>
      </c>
      <c r="B261" s="31" t="s">
        <v>150</v>
      </c>
      <c r="C261" s="32">
        <v>10000</v>
      </c>
      <c r="D261" s="33">
        <v>1100119</v>
      </c>
      <c r="E261" s="30">
        <v>1</v>
      </c>
      <c r="F261" s="31" t="s">
        <v>68</v>
      </c>
    </row>
    <row r="262" spans="1:6" x14ac:dyDescent="0.25">
      <c r="A262" s="30">
        <v>3821</v>
      </c>
      <c r="B262" s="31" t="s">
        <v>126</v>
      </c>
      <c r="C262" s="32">
        <v>90000</v>
      </c>
      <c r="D262" s="33">
        <v>1100119</v>
      </c>
      <c r="E262" s="30">
        <v>1</v>
      </c>
      <c r="F262" s="31" t="s">
        <v>68</v>
      </c>
    </row>
    <row r="263" spans="1:6" x14ac:dyDescent="0.25">
      <c r="A263" s="30">
        <v>3921</v>
      </c>
      <c r="B263" s="31" t="s">
        <v>127</v>
      </c>
      <c r="C263" s="32">
        <v>4000</v>
      </c>
      <c r="D263" s="33">
        <v>1100119</v>
      </c>
      <c r="E263" s="30">
        <v>1</v>
      </c>
      <c r="F263" s="31" t="s">
        <v>68</v>
      </c>
    </row>
    <row r="264" spans="1:6" x14ac:dyDescent="0.25">
      <c r="A264" s="30">
        <v>3981</v>
      </c>
      <c r="B264" s="31" t="s">
        <v>77</v>
      </c>
      <c r="C264" s="32">
        <v>22705.25</v>
      </c>
      <c r="D264" s="33">
        <v>1100119</v>
      </c>
      <c r="E264" s="30">
        <v>1</v>
      </c>
      <c r="F264" s="31" t="s">
        <v>68</v>
      </c>
    </row>
    <row r="265" spans="1:6" x14ac:dyDescent="0.25">
      <c r="A265" s="27" t="s">
        <v>157</v>
      </c>
      <c r="B265" s="28" t="s">
        <v>158</v>
      </c>
      <c r="C265" s="29">
        <f>SUM(C266:C306)</f>
        <v>5289988.4399999995</v>
      </c>
      <c r="D265" s="27"/>
      <c r="E265" s="27"/>
      <c r="F265" s="28"/>
    </row>
    <row r="266" spans="1:6" x14ac:dyDescent="0.25">
      <c r="A266" s="30">
        <v>1131</v>
      </c>
      <c r="B266" s="31" t="s">
        <v>55</v>
      </c>
      <c r="C266" s="32">
        <v>1521254.3999999999</v>
      </c>
      <c r="D266" s="33">
        <v>1100119</v>
      </c>
      <c r="E266" s="30">
        <v>1</v>
      </c>
      <c r="F266" s="31" t="s">
        <v>56</v>
      </c>
    </row>
    <row r="267" spans="1:6" x14ac:dyDescent="0.25">
      <c r="A267" s="30">
        <v>1321</v>
      </c>
      <c r="B267" s="31" t="s">
        <v>57</v>
      </c>
      <c r="C267" s="32">
        <v>14905.28</v>
      </c>
      <c r="D267" s="33">
        <v>1100119</v>
      </c>
      <c r="E267" s="30">
        <v>1</v>
      </c>
      <c r="F267" s="31" t="s">
        <v>56</v>
      </c>
    </row>
    <row r="268" spans="1:6" x14ac:dyDescent="0.25">
      <c r="A268" s="30">
        <v>1322</v>
      </c>
      <c r="B268" s="31" t="s">
        <v>58</v>
      </c>
      <c r="C268" s="32">
        <v>54330.51</v>
      </c>
      <c r="D268" s="33">
        <v>1400319</v>
      </c>
      <c r="E268" s="30">
        <v>1</v>
      </c>
      <c r="F268" s="31" t="s">
        <v>56</v>
      </c>
    </row>
    <row r="269" spans="1:6" x14ac:dyDescent="0.25">
      <c r="A269" s="30">
        <v>1323</v>
      </c>
      <c r="B269" s="31" t="s">
        <v>59</v>
      </c>
      <c r="C269" s="32">
        <v>58963.519999999997</v>
      </c>
      <c r="D269" s="33">
        <v>1100119</v>
      </c>
      <c r="E269" s="30">
        <v>1</v>
      </c>
      <c r="F269" s="31" t="s">
        <v>56</v>
      </c>
    </row>
    <row r="270" spans="1:6" x14ac:dyDescent="0.25">
      <c r="A270" s="30">
        <v>1323</v>
      </c>
      <c r="B270" s="31" t="s">
        <v>59</v>
      </c>
      <c r="C270" s="32">
        <v>150000</v>
      </c>
      <c r="D270" s="33">
        <v>1400319</v>
      </c>
      <c r="E270" s="30">
        <v>1</v>
      </c>
      <c r="F270" s="31" t="s">
        <v>56</v>
      </c>
    </row>
    <row r="271" spans="1:6" x14ac:dyDescent="0.25">
      <c r="A271" s="30">
        <v>1413</v>
      </c>
      <c r="B271" s="31" t="s">
        <v>60</v>
      </c>
      <c r="C271" s="32">
        <v>208884.06</v>
      </c>
      <c r="D271" s="33">
        <v>1100119</v>
      </c>
      <c r="E271" s="30">
        <v>1</v>
      </c>
      <c r="F271" s="31" t="s">
        <v>61</v>
      </c>
    </row>
    <row r="272" spans="1:6" x14ac:dyDescent="0.25">
      <c r="A272" s="30">
        <v>1421</v>
      </c>
      <c r="B272" s="31" t="s">
        <v>62</v>
      </c>
      <c r="C272" s="32">
        <v>87465.57</v>
      </c>
      <c r="D272" s="33">
        <v>1100119</v>
      </c>
      <c r="E272" s="30">
        <v>1</v>
      </c>
      <c r="F272" s="31" t="s">
        <v>61</v>
      </c>
    </row>
    <row r="273" spans="1:6" x14ac:dyDescent="0.25">
      <c r="A273" s="30">
        <v>1431</v>
      </c>
      <c r="B273" s="31" t="s">
        <v>63</v>
      </c>
      <c r="C273" s="32">
        <v>90089.24</v>
      </c>
      <c r="D273" s="33">
        <v>1100119</v>
      </c>
      <c r="E273" s="30">
        <v>1</v>
      </c>
      <c r="F273" s="31" t="s">
        <v>61</v>
      </c>
    </row>
    <row r="274" spans="1:6" x14ac:dyDescent="0.25">
      <c r="A274" s="30">
        <v>1511</v>
      </c>
      <c r="B274" s="31" t="s">
        <v>64</v>
      </c>
      <c r="C274" s="32">
        <v>30425.09</v>
      </c>
      <c r="D274" s="33">
        <v>1100119</v>
      </c>
      <c r="E274" s="30">
        <v>1</v>
      </c>
      <c r="F274" s="31" t="s">
        <v>56</v>
      </c>
    </row>
    <row r="275" spans="1:6" x14ac:dyDescent="0.25">
      <c r="A275" s="30">
        <v>1591</v>
      </c>
      <c r="B275" s="31" t="s">
        <v>66</v>
      </c>
      <c r="C275" s="32">
        <v>106487.81</v>
      </c>
      <c r="D275" s="33">
        <v>1100119</v>
      </c>
      <c r="E275" s="30">
        <v>1</v>
      </c>
      <c r="F275" s="31" t="s">
        <v>56</v>
      </c>
    </row>
    <row r="276" spans="1:6" x14ac:dyDescent="0.25">
      <c r="A276" s="30">
        <v>2111</v>
      </c>
      <c r="B276" s="31" t="s">
        <v>67</v>
      </c>
      <c r="C276" s="32">
        <v>15000</v>
      </c>
      <c r="D276" s="33">
        <v>1100119</v>
      </c>
      <c r="E276" s="30">
        <v>1</v>
      </c>
      <c r="F276" s="31" t="s">
        <v>68</v>
      </c>
    </row>
    <row r="277" spans="1:6" x14ac:dyDescent="0.25">
      <c r="A277" s="30">
        <v>2112</v>
      </c>
      <c r="B277" s="31" t="s">
        <v>110</v>
      </c>
      <c r="C277" s="32">
        <v>10000</v>
      </c>
      <c r="D277" s="33">
        <v>1400319</v>
      </c>
      <c r="E277" s="30">
        <v>1</v>
      </c>
      <c r="F277" s="31" t="s">
        <v>68</v>
      </c>
    </row>
    <row r="278" spans="1:6" x14ac:dyDescent="0.25">
      <c r="A278" s="30">
        <v>2141</v>
      </c>
      <c r="B278" s="31" t="s">
        <v>70</v>
      </c>
      <c r="C278" s="32">
        <v>10000</v>
      </c>
      <c r="D278" s="33">
        <v>1100119</v>
      </c>
      <c r="E278" s="30">
        <v>1</v>
      </c>
      <c r="F278" s="31" t="s">
        <v>68</v>
      </c>
    </row>
    <row r="279" spans="1:6" x14ac:dyDescent="0.25">
      <c r="A279" s="30">
        <v>2151</v>
      </c>
      <c r="B279" s="31" t="s">
        <v>159</v>
      </c>
      <c r="C279" s="32">
        <v>15000</v>
      </c>
      <c r="D279" s="33">
        <v>1100119</v>
      </c>
      <c r="E279" s="30">
        <v>1</v>
      </c>
      <c r="F279" s="31" t="s">
        <v>68</v>
      </c>
    </row>
    <row r="280" spans="1:6" x14ac:dyDescent="0.25">
      <c r="A280" s="30">
        <v>2161</v>
      </c>
      <c r="B280" s="31" t="s">
        <v>86</v>
      </c>
      <c r="C280" s="32">
        <v>50000</v>
      </c>
      <c r="D280" s="33">
        <v>1100119</v>
      </c>
      <c r="E280" s="30">
        <v>1</v>
      </c>
      <c r="F280" s="31" t="s">
        <v>68</v>
      </c>
    </row>
    <row r="281" spans="1:6" x14ac:dyDescent="0.25">
      <c r="A281" s="30">
        <v>2171</v>
      </c>
      <c r="B281" s="31" t="s">
        <v>111</v>
      </c>
      <c r="C281" s="32">
        <v>30000</v>
      </c>
      <c r="D281" s="33">
        <v>1100119</v>
      </c>
      <c r="E281" s="30">
        <v>1</v>
      </c>
      <c r="F281" s="31" t="s">
        <v>68</v>
      </c>
    </row>
    <row r="282" spans="1:6" x14ac:dyDescent="0.25">
      <c r="A282" s="30">
        <v>2212</v>
      </c>
      <c r="B282" s="31" t="s">
        <v>87</v>
      </c>
      <c r="C282" s="32">
        <v>10000</v>
      </c>
      <c r="D282" s="33">
        <v>1100119</v>
      </c>
      <c r="E282" s="30">
        <v>1</v>
      </c>
      <c r="F282" s="31" t="s">
        <v>68</v>
      </c>
    </row>
    <row r="283" spans="1:6" x14ac:dyDescent="0.25">
      <c r="A283" s="30">
        <v>2461</v>
      </c>
      <c r="B283" s="31" t="s">
        <v>88</v>
      </c>
      <c r="C283" s="32">
        <v>20000</v>
      </c>
      <c r="D283" s="33">
        <v>1100119</v>
      </c>
      <c r="E283" s="30">
        <v>1</v>
      </c>
      <c r="F283" s="31" t="s">
        <v>68</v>
      </c>
    </row>
    <row r="284" spans="1:6" x14ac:dyDescent="0.25">
      <c r="A284" s="30">
        <v>2481</v>
      </c>
      <c r="B284" s="31" t="s">
        <v>153</v>
      </c>
      <c r="C284" s="32">
        <v>15000</v>
      </c>
      <c r="D284" s="33">
        <v>1400319</v>
      </c>
      <c r="E284" s="30">
        <v>1</v>
      </c>
      <c r="F284" s="31" t="s">
        <v>68</v>
      </c>
    </row>
    <row r="285" spans="1:6" x14ac:dyDescent="0.25">
      <c r="A285" s="30">
        <v>2491</v>
      </c>
      <c r="B285" s="31" t="s">
        <v>89</v>
      </c>
      <c r="C285" s="32">
        <v>20000</v>
      </c>
      <c r="D285" s="33">
        <v>1100119</v>
      </c>
      <c r="E285" s="30">
        <v>1</v>
      </c>
      <c r="F285" s="31" t="s">
        <v>68</v>
      </c>
    </row>
    <row r="286" spans="1:6" x14ac:dyDescent="0.25">
      <c r="A286" s="30">
        <v>2531</v>
      </c>
      <c r="B286" s="31" t="s">
        <v>90</v>
      </c>
      <c r="C286" s="32">
        <v>1000</v>
      </c>
      <c r="D286" s="33">
        <v>1400319</v>
      </c>
      <c r="E286" s="30">
        <v>1</v>
      </c>
      <c r="F286" s="31" t="s">
        <v>68</v>
      </c>
    </row>
    <row r="287" spans="1:6" x14ac:dyDescent="0.25">
      <c r="A287" s="30">
        <v>2612</v>
      </c>
      <c r="B287" s="31" t="s">
        <v>114</v>
      </c>
      <c r="C287" s="32">
        <v>12000</v>
      </c>
      <c r="D287" s="33">
        <v>1100119</v>
      </c>
      <c r="E287" s="30">
        <v>1</v>
      </c>
      <c r="F287" s="31" t="s">
        <v>68</v>
      </c>
    </row>
    <row r="288" spans="1:6" x14ac:dyDescent="0.25">
      <c r="A288" s="30">
        <v>2911</v>
      </c>
      <c r="B288" s="31" t="s">
        <v>92</v>
      </c>
      <c r="C288" s="32">
        <v>5000</v>
      </c>
      <c r="D288" s="33">
        <v>1100119</v>
      </c>
      <c r="E288" s="30">
        <v>1</v>
      </c>
      <c r="F288" s="31" t="s">
        <v>68</v>
      </c>
    </row>
    <row r="289" spans="1:6" x14ac:dyDescent="0.25">
      <c r="A289" s="30">
        <v>2921</v>
      </c>
      <c r="B289" s="31" t="s">
        <v>93</v>
      </c>
      <c r="C289" s="32">
        <v>5000</v>
      </c>
      <c r="D289" s="33">
        <v>1400319</v>
      </c>
      <c r="E289" s="30">
        <v>1</v>
      </c>
      <c r="F289" s="31" t="s">
        <v>68</v>
      </c>
    </row>
    <row r="290" spans="1:6" x14ac:dyDescent="0.25">
      <c r="A290" s="30">
        <v>3111</v>
      </c>
      <c r="B290" s="31" t="s">
        <v>95</v>
      </c>
      <c r="C290" s="32">
        <v>278525.03000000003</v>
      </c>
      <c r="D290" s="33">
        <v>1100119</v>
      </c>
      <c r="E290" s="30">
        <v>1</v>
      </c>
      <c r="F290" s="31" t="s">
        <v>68</v>
      </c>
    </row>
    <row r="291" spans="1:6" x14ac:dyDescent="0.25">
      <c r="A291" s="30">
        <v>3131</v>
      </c>
      <c r="B291" s="31" t="s">
        <v>96</v>
      </c>
      <c r="C291" s="32">
        <v>50000</v>
      </c>
      <c r="D291" s="33">
        <v>1100119</v>
      </c>
      <c r="E291" s="30">
        <v>1</v>
      </c>
      <c r="F291" s="31" t="s">
        <v>68</v>
      </c>
    </row>
    <row r="292" spans="1:6" x14ac:dyDescent="0.25">
      <c r="A292" s="30">
        <v>3141</v>
      </c>
      <c r="B292" s="31" t="s">
        <v>146</v>
      </c>
      <c r="C292" s="32">
        <v>10000</v>
      </c>
      <c r="D292" s="33">
        <v>1100119</v>
      </c>
      <c r="E292" s="30">
        <v>1</v>
      </c>
      <c r="F292" s="31" t="s">
        <v>68</v>
      </c>
    </row>
    <row r="293" spans="1:6" x14ac:dyDescent="0.25">
      <c r="A293" s="30">
        <v>3171</v>
      </c>
      <c r="B293" s="31" t="s">
        <v>99</v>
      </c>
      <c r="C293" s="32">
        <v>4000</v>
      </c>
      <c r="D293" s="33">
        <v>1100119</v>
      </c>
      <c r="E293" s="30">
        <v>1</v>
      </c>
      <c r="F293" s="31" t="s">
        <v>68</v>
      </c>
    </row>
    <row r="294" spans="1:6" x14ac:dyDescent="0.25">
      <c r="A294" s="30">
        <v>3381</v>
      </c>
      <c r="B294" s="31" t="s">
        <v>117</v>
      </c>
      <c r="C294" s="32">
        <v>500000</v>
      </c>
      <c r="D294" s="33">
        <v>1100119</v>
      </c>
      <c r="E294" s="30">
        <v>1</v>
      </c>
      <c r="F294" s="31" t="s">
        <v>68</v>
      </c>
    </row>
    <row r="295" spans="1:6" x14ac:dyDescent="0.25">
      <c r="A295" s="30">
        <v>3381</v>
      </c>
      <c r="B295" s="31" t="s">
        <v>117</v>
      </c>
      <c r="C295" s="32">
        <v>329657.93</v>
      </c>
      <c r="D295" s="33">
        <v>1400319</v>
      </c>
      <c r="E295" s="30">
        <v>1</v>
      </c>
      <c r="F295" s="31" t="s">
        <v>68</v>
      </c>
    </row>
    <row r="296" spans="1:6" x14ac:dyDescent="0.25">
      <c r="A296" s="30">
        <v>3391</v>
      </c>
      <c r="B296" s="31" t="s">
        <v>160</v>
      </c>
      <c r="C296" s="32">
        <v>100000</v>
      </c>
      <c r="D296" s="33">
        <v>1100119</v>
      </c>
      <c r="E296" s="30">
        <v>1</v>
      </c>
      <c r="F296" s="31" t="s">
        <v>68</v>
      </c>
    </row>
    <row r="297" spans="1:6" x14ac:dyDescent="0.25">
      <c r="A297" s="30">
        <v>3571</v>
      </c>
      <c r="B297" s="31" t="s">
        <v>102</v>
      </c>
      <c r="C297" s="32">
        <v>100000</v>
      </c>
      <c r="D297" s="33">
        <v>1100119</v>
      </c>
      <c r="E297" s="30">
        <v>1</v>
      </c>
      <c r="F297" s="31" t="s">
        <v>68</v>
      </c>
    </row>
    <row r="298" spans="1:6" x14ac:dyDescent="0.25">
      <c r="A298" s="30">
        <v>3591</v>
      </c>
      <c r="B298" s="31" t="s">
        <v>120</v>
      </c>
      <c r="C298" s="32">
        <v>800000</v>
      </c>
      <c r="D298" s="33">
        <v>1100119</v>
      </c>
      <c r="E298" s="30">
        <v>1</v>
      </c>
      <c r="F298" s="31" t="s">
        <v>68</v>
      </c>
    </row>
    <row r="299" spans="1:6" x14ac:dyDescent="0.25">
      <c r="A299" s="30">
        <v>3591</v>
      </c>
      <c r="B299" s="31" t="s">
        <v>120</v>
      </c>
      <c r="C299" s="32">
        <v>260000</v>
      </c>
      <c r="D299" s="33">
        <v>1400319</v>
      </c>
      <c r="E299" s="30">
        <v>1</v>
      </c>
      <c r="F299" s="31" t="s">
        <v>68</v>
      </c>
    </row>
    <row r="300" spans="1:6" x14ac:dyDescent="0.25">
      <c r="A300" s="30">
        <v>3612</v>
      </c>
      <c r="B300" s="31" t="s">
        <v>148</v>
      </c>
      <c r="C300" s="32">
        <v>40000</v>
      </c>
      <c r="D300" s="33">
        <v>1100119</v>
      </c>
      <c r="E300" s="30">
        <v>1</v>
      </c>
      <c r="F300" s="31" t="s">
        <v>68</v>
      </c>
    </row>
    <row r="301" spans="1:6" x14ac:dyDescent="0.25">
      <c r="A301" s="30">
        <v>3621</v>
      </c>
      <c r="B301" s="31" t="s">
        <v>149</v>
      </c>
      <c r="C301" s="32">
        <v>20000</v>
      </c>
      <c r="D301" s="33">
        <v>1100119</v>
      </c>
      <c r="E301" s="30">
        <v>1</v>
      </c>
      <c r="F301" s="31" t="s">
        <v>68</v>
      </c>
    </row>
    <row r="302" spans="1:6" x14ac:dyDescent="0.25">
      <c r="A302" s="30">
        <v>3721</v>
      </c>
      <c r="B302" s="31" t="s">
        <v>124</v>
      </c>
      <c r="C302" s="32">
        <v>5000</v>
      </c>
      <c r="D302" s="33">
        <v>1100119</v>
      </c>
      <c r="E302" s="30">
        <v>1</v>
      </c>
      <c r="F302" s="31" t="s">
        <v>68</v>
      </c>
    </row>
    <row r="303" spans="1:6" x14ac:dyDescent="0.25">
      <c r="A303" s="30">
        <v>3751</v>
      </c>
      <c r="B303" s="31" t="s">
        <v>150</v>
      </c>
      <c r="C303" s="32">
        <v>10000</v>
      </c>
      <c r="D303" s="33">
        <v>1100119</v>
      </c>
      <c r="E303" s="30">
        <v>1</v>
      </c>
      <c r="F303" s="31" t="s">
        <v>68</v>
      </c>
    </row>
    <row r="304" spans="1:6" x14ac:dyDescent="0.25">
      <c r="A304" s="30">
        <v>3821</v>
      </c>
      <c r="B304" s="31" t="s">
        <v>126</v>
      </c>
      <c r="C304" s="32">
        <v>200000</v>
      </c>
      <c r="D304" s="33">
        <v>1100119</v>
      </c>
      <c r="E304" s="30">
        <v>1</v>
      </c>
      <c r="F304" s="31" t="s">
        <v>68</v>
      </c>
    </row>
    <row r="305" spans="1:6" x14ac:dyDescent="0.25">
      <c r="A305" s="30">
        <v>3921</v>
      </c>
      <c r="B305" s="31" t="s">
        <v>127</v>
      </c>
      <c r="C305" s="32">
        <v>8000</v>
      </c>
      <c r="D305" s="33">
        <v>1100119</v>
      </c>
      <c r="E305" s="30">
        <v>1</v>
      </c>
      <c r="F305" s="31" t="s">
        <v>68</v>
      </c>
    </row>
    <row r="306" spans="1:6" x14ac:dyDescent="0.25">
      <c r="A306" s="30">
        <v>3981</v>
      </c>
      <c r="B306" s="31" t="s">
        <v>77</v>
      </c>
      <c r="C306" s="32">
        <v>34000</v>
      </c>
      <c r="D306" s="33">
        <v>1100119</v>
      </c>
      <c r="E306" s="30">
        <v>1</v>
      </c>
      <c r="F306" s="31" t="s">
        <v>68</v>
      </c>
    </row>
    <row r="307" spans="1:6" x14ac:dyDescent="0.25">
      <c r="A307" s="27" t="s">
        <v>161</v>
      </c>
      <c r="B307" s="28" t="s">
        <v>162</v>
      </c>
      <c r="C307" s="29">
        <f>SUM(C308:C334)</f>
        <v>1004229.7099999998</v>
      </c>
      <c r="D307" s="27"/>
      <c r="E307" s="27"/>
      <c r="F307" s="28"/>
    </row>
    <row r="308" spans="1:6" x14ac:dyDescent="0.25">
      <c r="A308" s="30">
        <v>1131</v>
      </c>
      <c r="B308" s="31" t="s">
        <v>55</v>
      </c>
      <c r="C308" s="32">
        <v>415697.57</v>
      </c>
      <c r="D308" s="33">
        <v>1100119</v>
      </c>
      <c r="E308" s="30">
        <v>1</v>
      </c>
      <c r="F308" s="31" t="s">
        <v>56</v>
      </c>
    </row>
    <row r="309" spans="1:6" x14ac:dyDescent="0.25">
      <c r="A309" s="30">
        <v>1321</v>
      </c>
      <c r="B309" s="31" t="s">
        <v>84</v>
      </c>
      <c r="C309" s="32">
        <v>11367.49</v>
      </c>
      <c r="D309" s="33">
        <v>1100119</v>
      </c>
      <c r="E309" s="30">
        <v>1</v>
      </c>
      <c r="F309" s="31" t="s">
        <v>56</v>
      </c>
    </row>
    <row r="310" spans="1:6" x14ac:dyDescent="0.25">
      <c r="A310" s="30">
        <v>1323</v>
      </c>
      <c r="B310" s="31" t="s">
        <v>59</v>
      </c>
      <c r="C310" s="32">
        <v>17101.310000000001</v>
      </c>
      <c r="D310" s="33">
        <v>1100119</v>
      </c>
      <c r="E310" s="30">
        <v>1</v>
      </c>
      <c r="F310" s="31" t="s">
        <v>56</v>
      </c>
    </row>
    <row r="311" spans="1:6" x14ac:dyDescent="0.25">
      <c r="A311" s="30">
        <v>1323</v>
      </c>
      <c r="B311" s="31" t="s">
        <v>59</v>
      </c>
      <c r="C311" s="32">
        <v>40000</v>
      </c>
      <c r="D311" s="33">
        <v>1400319</v>
      </c>
      <c r="E311" s="30">
        <v>1</v>
      </c>
      <c r="F311" s="31" t="s">
        <v>56</v>
      </c>
    </row>
    <row r="312" spans="1:6" x14ac:dyDescent="0.25">
      <c r="A312" s="30">
        <v>1413</v>
      </c>
      <c r="B312" s="31" t="s">
        <v>60</v>
      </c>
      <c r="C312" s="32">
        <v>52739.67</v>
      </c>
      <c r="D312" s="33">
        <v>1100119</v>
      </c>
      <c r="E312" s="30">
        <v>1</v>
      </c>
      <c r="F312" s="31" t="s">
        <v>61</v>
      </c>
    </row>
    <row r="313" spans="1:6" x14ac:dyDescent="0.25">
      <c r="A313" s="30">
        <v>1421</v>
      </c>
      <c r="B313" s="31" t="s">
        <v>62</v>
      </c>
      <c r="C313" s="32">
        <v>24265.57</v>
      </c>
      <c r="D313" s="33">
        <v>1100119</v>
      </c>
      <c r="E313" s="30">
        <v>1</v>
      </c>
      <c r="F313" s="31" t="s">
        <v>61</v>
      </c>
    </row>
    <row r="314" spans="1:6" x14ac:dyDescent="0.25">
      <c r="A314" s="30">
        <v>1431</v>
      </c>
      <c r="B314" s="31" t="s">
        <v>63</v>
      </c>
      <c r="C314" s="32">
        <v>24994.15</v>
      </c>
      <c r="D314" s="33">
        <v>1100119</v>
      </c>
      <c r="E314" s="30">
        <v>1</v>
      </c>
      <c r="F314" s="31" t="s">
        <v>61</v>
      </c>
    </row>
    <row r="315" spans="1:6" x14ac:dyDescent="0.25">
      <c r="A315" s="30">
        <v>1511</v>
      </c>
      <c r="B315" s="31" t="s">
        <v>64</v>
      </c>
      <c r="C315" s="32">
        <v>8313.9500000000007</v>
      </c>
      <c r="D315" s="33">
        <v>1100119</v>
      </c>
      <c r="E315" s="30">
        <v>1</v>
      </c>
      <c r="F315" s="31" t="s">
        <v>56</v>
      </c>
    </row>
    <row r="316" spans="1:6" x14ac:dyDescent="0.25">
      <c r="A316" s="30">
        <v>1591</v>
      </c>
      <c r="B316" s="31" t="s">
        <v>66</v>
      </c>
      <c r="C316" s="32">
        <v>29098.83</v>
      </c>
      <c r="D316" s="33">
        <v>1100119</v>
      </c>
      <c r="E316" s="30">
        <v>1</v>
      </c>
      <c r="F316" s="31" t="s">
        <v>56</v>
      </c>
    </row>
    <row r="317" spans="1:6" x14ac:dyDescent="0.25">
      <c r="A317" s="30">
        <v>2111</v>
      </c>
      <c r="B317" s="31" t="s">
        <v>67</v>
      </c>
      <c r="C317" s="32">
        <v>8000</v>
      </c>
      <c r="D317" s="33">
        <v>1400319</v>
      </c>
      <c r="E317" s="30">
        <v>1</v>
      </c>
      <c r="F317" s="31" t="s">
        <v>68</v>
      </c>
    </row>
    <row r="318" spans="1:6" x14ac:dyDescent="0.25">
      <c r="A318" s="30">
        <v>2141</v>
      </c>
      <c r="B318" s="31" t="s">
        <v>70</v>
      </c>
      <c r="C318" s="32">
        <v>1500</v>
      </c>
      <c r="D318" s="33">
        <v>1400319</v>
      </c>
      <c r="E318" s="30">
        <v>1</v>
      </c>
      <c r="F318" s="31" t="s">
        <v>68</v>
      </c>
    </row>
    <row r="319" spans="1:6" x14ac:dyDescent="0.25">
      <c r="A319" s="30">
        <v>2171</v>
      </c>
      <c r="B319" s="31" t="s">
        <v>111</v>
      </c>
      <c r="C319" s="32">
        <v>18000</v>
      </c>
      <c r="D319" s="33">
        <v>1400319</v>
      </c>
      <c r="E319" s="30">
        <v>1</v>
      </c>
      <c r="F319" s="31" t="s">
        <v>68</v>
      </c>
    </row>
    <row r="320" spans="1:6" x14ac:dyDescent="0.25">
      <c r="A320" s="30">
        <v>2212</v>
      </c>
      <c r="B320" s="31" t="s">
        <v>87</v>
      </c>
      <c r="C320" s="32">
        <v>12000</v>
      </c>
      <c r="D320" s="33">
        <v>1400319</v>
      </c>
      <c r="E320" s="30">
        <v>1</v>
      </c>
      <c r="F320" s="31" t="s">
        <v>68</v>
      </c>
    </row>
    <row r="321" spans="1:6" x14ac:dyDescent="0.25">
      <c r="A321" s="30">
        <v>2461</v>
      </c>
      <c r="B321" s="31" t="s">
        <v>88</v>
      </c>
      <c r="C321" s="32">
        <v>6000</v>
      </c>
      <c r="D321" s="33">
        <v>1400319</v>
      </c>
      <c r="E321" s="30">
        <v>1</v>
      </c>
      <c r="F321" s="31" t="s">
        <v>68</v>
      </c>
    </row>
    <row r="322" spans="1:6" x14ac:dyDescent="0.25">
      <c r="A322" s="30">
        <v>2491</v>
      </c>
      <c r="B322" s="31" t="s">
        <v>89</v>
      </c>
      <c r="C322" s="32">
        <v>5000</v>
      </c>
      <c r="D322" s="33">
        <v>1400319</v>
      </c>
      <c r="E322" s="30">
        <v>1</v>
      </c>
      <c r="F322" s="31" t="s">
        <v>68</v>
      </c>
    </row>
    <row r="323" spans="1:6" x14ac:dyDescent="0.25">
      <c r="A323" s="30">
        <v>2612</v>
      </c>
      <c r="B323" s="31" t="s">
        <v>114</v>
      </c>
      <c r="C323" s="32">
        <v>6000</v>
      </c>
      <c r="D323" s="33">
        <v>1400319</v>
      </c>
      <c r="E323" s="30">
        <v>1</v>
      </c>
      <c r="F323" s="31" t="s">
        <v>68</v>
      </c>
    </row>
    <row r="324" spans="1:6" x14ac:dyDescent="0.25">
      <c r="A324" s="30">
        <v>3151</v>
      </c>
      <c r="B324" s="31" t="s">
        <v>98</v>
      </c>
      <c r="C324" s="32">
        <v>3267.84</v>
      </c>
      <c r="D324" s="33">
        <v>1400319</v>
      </c>
      <c r="E324" s="30">
        <v>1</v>
      </c>
      <c r="F324" s="31" t="s">
        <v>68</v>
      </c>
    </row>
    <row r="325" spans="1:6" x14ac:dyDescent="0.25">
      <c r="A325" s="30">
        <v>3612</v>
      </c>
      <c r="B325" s="31" t="s">
        <v>121</v>
      </c>
      <c r="C325" s="32">
        <v>10000</v>
      </c>
      <c r="D325" s="33">
        <v>1400319</v>
      </c>
      <c r="E325" s="30">
        <v>1</v>
      </c>
      <c r="F325" s="31" t="s">
        <v>68</v>
      </c>
    </row>
    <row r="326" spans="1:6" x14ac:dyDescent="0.25">
      <c r="A326" s="30">
        <v>3621</v>
      </c>
      <c r="B326" s="31" t="s">
        <v>123</v>
      </c>
      <c r="C326" s="32">
        <v>5000</v>
      </c>
      <c r="D326" s="33">
        <v>1400319</v>
      </c>
      <c r="E326" s="30">
        <v>1</v>
      </c>
      <c r="F326" s="31" t="s">
        <v>68</v>
      </c>
    </row>
    <row r="327" spans="1:6" x14ac:dyDescent="0.25">
      <c r="A327" s="30">
        <v>3721</v>
      </c>
      <c r="B327" s="31" t="s">
        <v>124</v>
      </c>
      <c r="C327" s="32">
        <v>1200</v>
      </c>
      <c r="D327" s="33">
        <v>1400319</v>
      </c>
      <c r="E327" s="30">
        <v>1</v>
      </c>
      <c r="F327" s="31" t="s">
        <v>68</v>
      </c>
    </row>
    <row r="328" spans="1:6" x14ac:dyDescent="0.25">
      <c r="A328" s="30">
        <v>3751</v>
      </c>
      <c r="B328" s="31" t="s">
        <v>125</v>
      </c>
      <c r="C328" s="32">
        <v>3000</v>
      </c>
      <c r="D328" s="33">
        <v>1400319</v>
      </c>
      <c r="E328" s="30">
        <v>1</v>
      </c>
      <c r="F328" s="31" t="s">
        <v>68</v>
      </c>
    </row>
    <row r="329" spans="1:6" x14ac:dyDescent="0.25">
      <c r="A329" s="30">
        <v>3821</v>
      </c>
      <c r="B329" s="31" t="s">
        <v>126</v>
      </c>
      <c r="C329" s="32">
        <v>70000</v>
      </c>
      <c r="D329" s="33">
        <v>1400319</v>
      </c>
      <c r="E329" s="30">
        <v>1</v>
      </c>
      <c r="F329" s="31" t="s">
        <v>68</v>
      </c>
    </row>
    <row r="330" spans="1:6" x14ac:dyDescent="0.25">
      <c r="A330" s="30">
        <v>3921</v>
      </c>
      <c r="B330" s="31" t="s">
        <v>127</v>
      </c>
      <c r="C330" s="32">
        <v>2000</v>
      </c>
      <c r="D330" s="33">
        <v>1400319</v>
      </c>
      <c r="E330" s="30">
        <v>1</v>
      </c>
      <c r="F330" s="31" t="s">
        <v>68</v>
      </c>
    </row>
    <row r="331" spans="1:6" x14ac:dyDescent="0.25">
      <c r="A331" s="30">
        <v>3981</v>
      </c>
      <c r="B331" s="31" t="s">
        <v>77</v>
      </c>
      <c r="C331" s="32">
        <v>9683.33</v>
      </c>
      <c r="D331" s="33">
        <v>1100119</v>
      </c>
      <c r="E331" s="30">
        <v>1</v>
      </c>
      <c r="F331" s="31" t="s">
        <v>68</v>
      </c>
    </row>
    <row r="332" spans="1:6" x14ac:dyDescent="0.25">
      <c r="A332" s="30">
        <v>4411</v>
      </c>
      <c r="B332" s="31" t="s">
        <v>163</v>
      </c>
      <c r="C332" s="32">
        <v>56400</v>
      </c>
      <c r="D332" s="33">
        <v>1100119</v>
      </c>
      <c r="E332" s="30">
        <v>1</v>
      </c>
      <c r="F332" s="31" t="s">
        <v>79</v>
      </c>
    </row>
    <row r="333" spans="1:6" x14ac:dyDescent="0.25">
      <c r="A333" s="30">
        <v>4411</v>
      </c>
      <c r="B333" s="31" t="s">
        <v>163</v>
      </c>
      <c r="C333" s="32">
        <v>63600</v>
      </c>
      <c r="D333" s="33">
        <v>1400319</v>
      </c>
      <c r="E333" s="30">
        <v>1</v>
      </c>
      <c r="F333" s="31" t="s">
        <v>79</v>
      </c>
    </row>
    <row r="334" spans="1:6" x14ac:dyDescent="0.25">
      <c r="A334" s="30">
        <v>4413</v>
      </c>
      <c r="B334" s="31" t="s">
        <v>164</v>
      </c>
      <c r="C334" s="32">
        <v>100000</v>
      </c>
      <c r="D334" s="33">
        <v>1100119</v>
      </c>
      <c r="E334" s="30">
        <v>1</v>
      </c>
      <c r="F334" s="31" t="s">
        <v>79</v>
      </c>
    </row>
    <row r="335" spans="1:6" x14ac:dyDescent="0.25">
      <c r="A335" s="27" t="s">
        <v>165</v>
      </c>
      <c r="B335" s="28" t="s">
        <v>166</v>
      </c>
      <c r="C335" s="29">
        <f>SUM(C336:C366)</f>
        <v>976097.51</v>
      </c>
      <c r="D335" s="27"/>
      <c r="E335" s="27"/>
      <c r="F335" s="28"/>
    </row>
    <row r="336" spans="1:6" x14ac:dyDescent="0.25">
      <c r="A336" s="30">
        <v>1131</v>
      </c>
      <c r="B336" s="31" t="s">
        <v>55</v>
      </c>
      <c r="C336" s="32">
        <v>350584.19</v>
      </c>
      <c r="D336" s="33">
        <v>1100119</v>
      </c>
      <c r="E336" s="30">
        <v>1</v>
      </c>
      <c r="F336" s="31" t="s">
        <v>56</v>
      </c>
    </row>
    <row r="337" spans="1:6" x14ac:dyDescent="0.25">
      <c r="A337" s="30">
        <v>1321</v>
      </c>
      <c r="B337" s="31" t="s">
        <v>57</v>
      </c>
      <c r="C337" s="32">
        <v>5879.81</v>
      </c>
      <c r="D337" s="33">
        <v>1100119</v>
      </c>
      <c r="E337" s="30">
        <v>1</v>
      </c>
      <c r="F337" s="31" t="s">
        <v>56</v>
      </c>
    </row>
    <row r="338" spans="1:6" x14ac:dyDescent="0.25">
      <c r="A338" s="30">
        <v>1322</v>
      </c>
      <c r="B338" s="31" t="s">
        <v>58</v>
      </c>
      <c r="C338" s="32">
        <v>2292.9299999999998</v>
      </c>
      <c r="D338" s="33">
        <v>1100119</v>
      </c>
      <c r="E338" s="30">
        <v>1</v>
      </c>
      <c r="F338" s="31" t="s">
        <v>56</v>
      </c>
    </row>
    <row r="339" spans="1:6" x14ac:dyDescent="0.25">
      <c r="A339" s="30">
        <v>1323</v>
      </c>
      <c r="B339" s="31" t="s">
        <v>59</v>
      </c>
      <c r="C339" s="32">
        <v>19157.169999999998</v>
      </c>
      <c r="D339" s="33">
        <v>1100119</v>
      </c>
      <c r="E339" s="30">
        <v>1</v>
      </c>
      <c r="F339" s="31" t="s">
        <v>56</v>
      </c>
    </row>
    <row r="340" spans="1:6" x14ac:dyDescent="0.25">
      <c r="A340" s="30">
        <v>1323</v>
      </c>
      <c r="B340" s="31" t="s">
        <v>59</v>
      </c>
      <c r="C340" s="32">
        <v>30000</v>
      </c>
      <c r="D340" s="33">
        <v>1400319</v>
      </c>
      <c r="E340" s="30">
        <v>1</v>
      </c>
      <c r="F340" s="31" t="s">
        <v>56</v>
      </c>
    </row>
    <row r="341" spans="1:6" x14ac:dyDescent="0.25">
      <c r="A341" s="30">
        <v>1413</v>
      </c>
      <c r="B341" s="31" t="s">
        <v>60</v>
      </c>
      <c r="C341" s="32">
        <v>47362.64</v>
      </c>
      <c r="D341" s="33">
        <v>1100119</v>
      </c>
      <c r="E341" s="30">
        <v>1</v>
      </c>
      <c r="F341" s="31" t="s">
        <v>61</v>
      </c>
    </row>
    <row r="342" spans="1:6" x14ac:dyDescent="0.25">
      <c r="A342" s="30">
        <v>1421</v>
      </c>
      <c r="B342" s="31" t="s">
        <v>62</v>
      </c>
      <c r="C342" s="32">
        <v>20283.61</v>
      </c>
      <c r="D342" s="33">
        <v>1100119</v>
      </c>
      <c r="E342" s="30">
        <v>1</v>
      </c>
      <c r="F342" s="31" t="s">
        <v>61</v>
      </c>
    </row>
    <row r="343" spans="1:6" x14ac:dyDescent="0.25">
      <c r="A343" s="30">
        <v>1431</v>
      </c>
      <c r="B343" s="31" t="s">
        <v>63</v>
      </c>
      <c r="C343" s="32">
        <v>20892.169999999998</v>
      </c>
      <c r="D343" s="33">
        <v>1100119</v>
      </c>
      <c r="E343" s="30">
        <v>1</v>
      </c>
      <c r="F343" s="31" t="s">
        <v>61</v>
      </c>
    </row>
    <row r="344" spans="1:6" x14ac:dyDescent="0.25">
      <c r="A344" s="30">
        <v>1511</v>
      </c>
      <c r="B344" s="31" t="s">
        <v>64</v>
      </c>
      <c r="C344" s="32">
        <v>7011.68</v>
      </c>
      <c r="D344" s="33">
        <v>1100119</v>
      </c>
      <c r="E344" s="30">
        <v>1</v>
      </c>
      <c r="F344" s="31" t="s">
        <v>56</v>
      </c>
    </row>
    <row r="345" spans="1:6" x14ac:dyDescent="0.25">
      <c r="A345" s="30">
        <v>1591</v>
      </c>
      <c r="B345" s="31" t="s">
        <v>66</v>
      </c>
      <c r="C345" s="32">
        <v>24540.89</v>
      </c>
      <c r="D345" s="33">
        <v>1100119</v>
      </c>
      <c r="E345" s="30">
        <v>1</v>
      </c>
      <c r="F345" s="31" t="s">
        <v>56</v>
      </c>
    </row>
    <row r="346" spans="1:6" x14ac:dyDescent="0.25">
      <c r="A346" s="30">
        <v>2111</v>
      </c>
      <c r="B346" s="31" t="s">
        <v>67</v>
      </c>
      <c r="C346" s="32">
        <v>4000</v>
      </c>
      <c r="D346" s="33">
        <v>1400319</v>
      </c>
      <c r="E346" s="30">
        <v>1</v>
      </c>
      <c r="F346" s="31" t="s">
        <v>68</v>
      </c>
    </row>
    <row r="347" spans="1:6" x14ac:dyDescent="0.25">
      <c r="A347" s="30">
        <v>2141</v>
      </c>
      <c r="B347" s="31" t="s">
        <v>70</v>
      </c>
      <c r="C347" s="32">
        <v>1000</v>
      </c>
      <c r="D347" s="33">
        <v>1400319</v>
      </c>
      <c r="E347" s="30">
        <v>1</v>
      </c>
      <c r="F347" s="31" t="s">
        <v>68</v>
      </c>
    </row>
    <row r="348" spans="1:6" x14ac:dyDescent="0.25">
      <c r="A348" s="30">
        <v>2171</v>
      </c>
      <c r="B348" s="31" t="s">
        <v>111</v>
      </c>
      <c r="C348" s="32">
        <v>3000</v>
      </c>
      <c r="D348" s="33">
        <v>1400319</v>
      </c>
      <c r="E348" s="30">
        <v>1</v>
      </c>
      <c r="F348" s="31" t="s">
        <v>68</v>
      </c>
    </row>
    <row r="349" spans="1:6" x14ac:dyDescent="0.25">
      <c r="A349" s="30">
        <v>2461</v>
      </c>
      <c r="B349" s="31" t="s">
        <v>88</v>
      </c>
      <c r="C349" s="32">
        <v>10000</v>
      </c>
      <c r="D349" s="33">
        <v>1400319</v>
      </c>
      <c r="E349" s="30">
        <v>1</v>
      </c>
      <c r="F349" s="31" t="s">
        <v>68</v>
      </c>
    </row>
    <row r="350" spans="1:6" x14ac:dyDescent="0.25">
      <c r="A350" s="30">
        <v>2481</v>
      </c>
      <c r="B350" s="31" t="s">
        <v>153</v>
      </c>
      <c r="C350" s="32">
        <v>5000</v>
      </c>
      <c r="D350" s="33">
        <v>1400319</v>
      </c>
      <c r="E350" s="30">
        <v>1</v>
      </c>
      <c r="F350" s="31" t="s">
        <v>68</v>
      </c>
    </row>
    <row r="351" spans="1:6" x14ac:dyDescent="0.25">
      <c r="A351" s="30">
        <v>2491</v>
      </c>
      <c r="B351" s="31" t="s">
        <v>89</v>
      </c>
      <c r="C351" s="32">
        <v>10000</v>
      </c>
      <c r="D351" s="33">
        <v>1400319</v>
      </c>
      <c r="E351" s="30">
        <v>1</v>
      </c>
      <c r="F351" s="31" t="s">
        <v>68</v>
      </c>
    </row>
    <row r="352" spans="1:6" x14ac:dyDescent="0.25">
      <c r="A352" s="30">
        <v>2561</v>
      </c>
      <c r="B352" s="31" t="s">
        <v>167</v>
      </c>
      <c r="C352" s="32">
        <v>2000</v>
      </c>
      <c r="D352" s="33">
        <v>1400319</v>
      </c>
      <c r="E352" s="30">
        <v>1</v>
      </c>
      <c r="F352" s="31" t="s">
        <v>68</v>
      </c>
    </row>
    <row r="353" spans="1:6" x14ac:dyDescent="0.25">
      <c r="A353" s="30">
        <v>2612</v>
      </c>
      <c r="B353" s="31" t="s">
        <v>114</v>
      </c>
      <c r="C353" s="32">
        <v>10000</v>
      </c>
      <c r="D353" s="33">
        <v>1400319</v>
      </c>
      <c r="E353" s="30">
        <v>1</v>
      </c>
      <c r="F353" s="31" t="s">
        <v>68</v>
      </c>
    </row>
    <row r="354" spans="1:6" x14ac:dyDescent="0.25">
      <c r="A354" s="30">
        <v>2911</v>
      </c>
      <c r="B354" s="31" t="s">
        <v>92</v>
      </c>
      <c r="C354" s="32">
        <v>2000</v>
      </c>
      <c r="D354" s="33">
        <v>1400319</v>
      </c>
      <c r="E354" s="30">
        <v>1</v>
      </c>
      <c r="F354" s="31" t="s">
        <v>68</v>
      </c>
    </row>
    <row r="355" spans="1:6" x14ac:dyDescent="0.25">
      <c r="A355" s="30">
        <v>2932</v>
      </c>
      <c r="B355" s="31" t="s">
        <v>168</v>
      </c>
      <c r="C355" s="32">
        <v>5000</v>
      </c>
      <c r="D355" s="33">
        <v>1400319</v>
      </c>
      <c r="E355" s="30">
        <v>1</v>
      </c>
      <c r="F355" s="31" t="s">
        <v>68</v>
      </c>
    </row>
    <row r="356" spans="1:6" x14ac:dyDescent="0.25">
      <c r="A356" s="30">
        <v>3381</v>
      </c>
      <c r="B356" s="31" t="s">
        <v>117</v>
      </c>
      <c r="C356" s="32">
        <v>250000</v>
      </c>
      <c r="D356" s="33">
        <v>1100119</v>
      </c>
      <c r="E356" s="30">
        <v>1</v>
      </c>
      <c r="F356" s="31" t="s">
        <v>68</v>
      </c>
    </row>
    <row r="357" spans="1:6" x14ac:dyDescent="0.25">
      <c r="A357" s="30">
        <v>3451</v>
      </c>
      <c r="B357" s="31" t="s">
        <v>137</v>
      </c>
      <c r="C357" s="32">
        <v>18000</v>
      </c>
      <c r="D357" s="33">
        <v>1100119</v>
      </c>
      <c r="E357" s="30">
        <v>1</v>
      </c>
      <c r="F357" s="31" t="s">
        <v>68</v>
      </c>
    </row>
    <row r="358" spans="1:6" x14ac:dyDescent="0.25">
      <c r="A358" s="30">
        <v>3471</v>
      </c>
      <c r="B358" s="31" t="s">
        <v>155</v>
      </c>
      <c r="C358" s="32">
        <v>35000</v>
      </c>
      <c r="D358" s="33">
        <v>1100119</v>
      </c>
      <c r="E358" s="30">
        <v>1</v>
      </c>
      <c r="F358" s="31" t="s">
        <v>68</v>
      </c>
    </row>
    <row r="359" spans="1:6" x14ac:dyDescent="0.25">
      <c r="A359" s="30">
        <v>3522</v>
      </c>
      <c r="B359" s="31" t="s">
        <v>169</v>
      </c>
      <c r="C359" s="32">
        <v>5000</v>
      </c>
      <c r="D359" s="33">
        <v>1400319</v>
      </c>
      <c r="E359" s="30">
        <v>1</v>
      </c>
      <c r="F359" s="31" t="s">
        <v>68</v>
      </c>
    </row>
    <row r="360" spans="1:6" x14ac:dyDescent="0.25">
      <c r="A360" s="30">
        <v>3531</v>
      </c>
      <c r="B360" s="31" t="s">
        <v>170</v>
      </c>
      <c r="C360" s="32">
        <v>5000</v>
      </c>
      <c r="D360" s="33">
        <v>1400319</v>
      </c>
      <c r="E360" s="30">
        <v>1</v>
      </c>
      <c r="F360" s="31" t="s">
        <v>68</v>
      </c>
    </row>
    <row r="361" spans="1:6" x14ac:dyDescent="0.25">
      <c r="A361" s="30">
        <v>3612</v>
      </c>
      <c r="B361" s="31" t="s">
        <v>121</v>
      </c>
      <c r="C361" s="32">
        <v>15000</v>
      </c>
      <c r="D361" s="33">
        <v>1400319</v>
      </c>
      <c r="E361" s="30">
        <v>1</v>
      </c>
      <c r="F361" s="31" t="s">
        <v>68</v>
      </c>
    </row>
    <row r="362" spans="1:6" x14ac:dyDescent="0.25">
      <c r="A362" s="30">
        <v>3721</v>
      </c>
      <c r="B362" s="31" t="s">
        <v>124</v>
      </c>
      <c r="C362" s="32">
        <v>2000</v>
      </c>
      <c r="D362" s="33">
        <v>1400319</v>
      </c>
      <c r="E362" s="30">
        <v>1</v>
      </c>
      <c r="F362" s="31" t="s">
        <v>68</v>
      </c>
    </row>
    <row r="363" spans="1:6" x14ac:dyDescent="0.25">
      <c r="A363" s="30">
        <v>3751</v>
      </c>
      <c r="B363" s="31" t="s">
        <v>150</v>
      </c>
      <c r="C363" s="32">
        <v>10000</v>
      </c>
      <c r="D363" s="33">
        <v>1400319</v>
      </c>
      <c r="E363" s="30">
        <v>1</v>
      </c>
      <c r="F363" s="31" t="s">
        <v>68</v>
      </c>
    </row>
    <row r="364" spans="1:6" x14ac:dyDescent="0.25">
      <c r="A364" s="30">
        <v>3821</v>
      </c>
      <c r="B364" s="31" t="s">
        <v>126</v>
      </c>
      <c r="C364" s="32">
        <v>40000</v>
      </c>
      <c r="D364" s="33">
        <v>1400319</v>
      </c>
      <c r="E364" s="30">
        <v>1</v>
      </c>
      <c r="F364" s="31" t="s">
        <v>68</v>
      </c>
    </row>
    <row r="365" spans="1:6" x14ac:dyDescent="0.25">
      <c r="A365" s="30">
        <v>3921</v>
      </c>
      <c r="B365" s="31" t="s">
        <v>127</v>
      </c>
      <c r="C365" s="32">
        <v>8000</v>
      </c>
      <c r="D365" s="33">
        <v>1400319</v>
      </c>
      <c r="E365" s="30">
        <v>1</v>
      </c>
      <c r="F365" s="31" t="s">
        <v>68</v>
      </c>
    </row>
    <row r="366" spans="1:6" x14ac:dyDescent="0.25">
      <c r="A366" s="30">
        <v>3981</v>
      </c>
      <c r="B366" s="31" t="s">
        <v>77</v>
      </c>
      <c r="C366" s="32">
        <v>8092.42</v>
      </c>
      <c r="D366" s="33">
        <v>1100119</v>
      </c>
      <c r="E366" s="30">
        <v>1</v>
      </c>
      <c r="F366" s="31" t="s">
        <v>68</v>
      </c>
    </row>
    <row r="367" spans="1:6" ht="25.5" x14ac:dyDescent="0.25">
      <c r="A367" s="24" t="s">
        <v>171</v>
      </c>
      <c r="B367" s="25" t="s">
        <v>172</v>
      </c>
      <c r="C367" s="26">
        <f>+C368</f>
        <v>2000000.0000000002</v>
      </c>
      <c r="D367" s="24"/>
      <c r="E367" s="24"/>
      <c r="F367" s="25"/>
    </row>
    <row r="368" spans="1:6" ht="25.5" x14ac:dyDescent="0.25">
      <c r="A368" s="27" t="s">
        <v>173</v>
      </c>
      <c r="B368" s="28" t="s">
        <v>174</v>
      </c>
      <c r="C368" s="29">
        <f>SUM(C369:C395)</f>
        <v>2000000.0000000002</v>
      </c>
      <c r="D368" s="27"/>
      <c r="E368" s="27"/>
      <c r="F368" s="28"/>
    </row>
    <row r="369" spans="1:6" x14ac:dyDescent="0.25">
      <c r="A369" s="30">
        <v>1131</v>
      </c>
      <c r="B369" s="31" t="s">
        <v>55</v>
      </c>
      <c r="C369" s="32">
        <v>916172.34</v>
      </c>
      <c r="D369" s="33">
        <v>1100119</v>
      </c>
      <c r="E369" s="30">
        <v>1</v>
      </c>
      <c r="F369" s="31" t="s">
        <v>56</v>
      </c>
    </row>
    <row r="370" spans="1:6" x14ac:dyDescent="0.25">
      <c r="A370" s="30">
        <v>1321</v>
      </c>
      <c r="B370" s="31" t="s">
        <v>57</v>
      </c>
      <c r="C370" s="32">
        <v>3767.16</v>
      </c>
      <c r="D370" s="33">
        <v>1100119</v>
      </c>
      <c r="E370" s="30">
        <v>1</v>
      </c>
      <c r="F370" s="31" t="s">
        <v>56</v>
      </c>
    </row>
    <row r="371" spans="1:6" x14ac:dyDescent="0.25">
      <c r="A371" s="30">
        <v>1323</v>
      </c>
      <c r="B371" s="31" t="s">
        <v>59</v>
      </c>
      <c r="C371" s="32">
        <v>37671.56</v>
      </c>
      <c r="D371" s="33">
        <v>1100119</v>
      </c>
      <c r="E371" s="30">
        <v>1</v>
      </c>
      <c r="F371" s="31" t="s">
        <v>56</v>
      </c>
    </row>
    <row r="372" spans="1:6" x14ac:dyDescent="0.25">
      <c r="A372" s="30">
        <v>1413</v>
      </c>
      <c r="B372" s="31" t="s">
        <v>60</v>
      </c>
      <c r="C372" s="32">
        <v>120880.09</v>
      </c>
      <c r="D372" s="33">
        <v>1100119</v>
      </c>
      <c r="E372" s="30">
        <v>1</v>
      </c>
      <c r="F372" s="31" t="s">
        <v>61</v>
      </c>
    </row>
    <row r="373" spans="1:6" x14ac:dyDescent="0.25">
      <c r="A373" s="30">
        <v>1421</v>
      </c>
      <c r="B373" s="31" t="s">
        <v>62</v>
      </c>
      <c r="C373" s="32">
        <v>52300.66</v>
      </c>
      <c r="D373" s="33">
        <v>1100119</v>
      </c>
      <c r="E373" s="30">
        <v>1</v>
      </c>
      <c r="F373" s="31" t="s">
        <v>61</v>
      </c>
    </row>
    <row r="374" spans="1:6" x14ac:dyDescent="0.25">
      <c r="A374" s="30">
        <v>1431</v>
      </c>
      <c r="B374" s="31" t="s">
        <v>63</v>
      </c>
      <c r="C374" s="32">
        <v>53869.61</v>
      </c>
      <c r="D374" s="33">
        <v>1100119</v>
      </c>
      <c r="E374" s="30">
        <v>1</v>
      </c>
      <c r="F374" s="31" t="s">
        <v>61</v>
      </c>
    </row>
    <row r="375" spans="1:6" x14ac:dyDescent="0.25">
      <c r="A375" s="30">
        <v>2111</v>
      </c>
      <c r="B375" s="31" t="s">
        <v>67</v>
      </c>
      <c r="C375" s="32">
        <v>22262</v>
      </c>
      <c r="D375" s="33">
        <v>1100119</v>
      </c>
      <c r="E375" s="30">
        <v>1</v>
      </c>
      <c r="F375" s="31" t="s">
        <v>68</v>
      </c>
    </row>
    <row r="376" spans="1:6" x14ac:dyDescent="0.25">
      <c r="A376" s="30">
        <v>2121</v>
      </c>
      <c r="B376" s="31" t="s">
        <v>69</v>
      </c>
      <c r="C376" s="32">
        <v>15000</v>
      </c>
      <c r="D376" s="33">
        <v>1100119</v>
      </c>
      <c r="E376" s="30">
        <v>1</v>
      </c>
      <c r="F376" s="31" t="s">
        <v>68</v>
      </c>
    </row>
    <row r="377" spans="1:6" x14ac:dyDescent="0.25">
      <c r="A377" s="30">
        <v>2161</v>
      </c>
      <c r="B377" s="31" t="s">
        <v>86</v>
      </c>
      <c r="C377" s="32">
        <v>30000</v>
      </c>
      <c r="D377" s="33">
        <v>1100119</v>
      </c>
      <c r="E377" s="30">
        <v>1</v>
      </c>
      <c r="F377" s="31" t="s">
        <v>68</v>
      </c>
    </row>
    <row r="378" spans="1:6" x14ac:dyDescent="0.25">
      <c r="A378" s="30">
        <v>2171</v>
      </c>
      <c r="B378" s="31" t="s">
        <v>111</v>
      </c>
      <c r="C378" s="32">
        <v>20000</v>
      </c>
      <c r="D378" s="33">
        <v>1100119</v>
      </c>
      <c r="E378" s="30">
        <v>1</v>
      </c>
      <c r="F378" s="31" t="s">
        <v>68</v>
      </c>
    </row>
    <row r="379" spans="1:6" x14ac:dyDescent="0.25">
      <c r="A379" s="30">
        <v>2212</v>
      </c>
      <c r="B379" s="31" t="s">
        <v>87</v>
      </c>
      <c r="C379" s="32">
        <v>5000</v>
      </c>
      <c r="D379" s="33">
        <v>1100119</v>
      </c>
      <c r="E379" s="30">
        <v>1</v>
      </c>
      <c r="F379" s="31" t="s">
        <v>68</v>
      </c>
    </row>
    <row r="380" spans="1:6" x14ac:dyDescent="0.25">
      <c r="A380" s="30">
        <v>2451</v>
      </c>
      <c r="B380" s="31" t="s">
        <v>175</v>
      </c>
      <c r="C380" s="32">
        <v>8000</v>
      </c>
      <c r="D380" s="33">
        <v>1100119</v>
      </c>
      <c r="E380" s="30">
        <v>1</v>
      </c>
      <c r="F380" s="31" t="s">
        <v>68</v>
      </c>
    </row>
    <row r="381" spans="1:6" x14ac:dyDescent="0.25">
      <c r="A381" s="30">
        <v>2461</v>
      </c>
      <c r="B381" s="31" t="s">
        <v>176</v>
      </c>
      <c r="C381" s="32">
        <v>8000</v>
      </c>
      <c r="D381" s="33">
        <v>1100119</v>
      </c>
      <c r="E381" s="30">
        <v>1</v>
      </c>
      <c r="F381" s="31" t="s">
        <v>68</v>
      </c>
    </row>
    <row r="382" spans="1:6" x14ac:dyDescent="0.25">
      <c r="A382" s="30">
        <v>2491</v>
      </c>
      <c r="B382" s="31" t="s">
        <v>89</v>
      </c>
      <c r="C382" s="32">
        <v>6000</v>
      </c>
      <c r="D382" s="33">
        <v>1100119</v>
      </c>
      <c r="E382" s="30">
        <v>1</v>
      </c>
      <c r="F382" s="31" t="s">
        <v>68</v>
      </c>
    </row>
    <row r="383" spans="1:6" x14ac:dyDescent="0.25">
      <c r="A383" s="30">
        <v>2531</v>
      </c>
      <c r="B383" s="31" t="s">
        <v>90</v>
      </c>
      <c r="C383" s="32">
        <v>5000</v>
      </c>
      <c r="D383" s="33">
        <v>1100119</v>
      </c>
      <c r="E383" s="30">
        <v>1</v>
      </c>
      <c r="F383" s="31" t="s">
        <v>68</v>
      </c>
    </row>
    <row r="384" spans="1:6" x14ac:dyDescent="0.25">
      <c r="A384" s="30">
        <v>2612</v>
      </c>
      <c r="B384" s="31" t="s">
        <v>114</v>
      </c>
      <c r="C384" s="32">
        <v>50000</v>
      </c>
      <c r="D384" s="33">
        <v>1100119</v>
      </c>
      <c r="E384" s="30">
        <v>1</v>
      </c>
      <c r="F384" s="31" t="s">
        <v>68</v>
      </c>
    </row>
    <row r="385" spans="1:6" x14ac:dyDescent="0.25">
      <c r="A385" s="30">
        <v>2921</v>
      </c>
      <c r="B385" s="31" t="s">
        <v>93</v>
      </c>
      <c r="C385" s="32">
        <v>4000</v>
      </c>
      <c r="D385" s="33">
        <v>1100119</v>
      </c>
      <c r="E385" s="30">
        <v>1</v>
      </c>
      <c r="F385" s="31" t="s">
        <v>68</v>
      </c>
    </row>
    <row r="386" spans="1:6" x14ac:dyDescent="0.25">
      <c r="A386" s="30">
        <v>3111</v>
      </c>
      <c r="B386" s="31" t="s">
        <v>95</v>
      </c>
      <c r="C386" s="32">
        <v>230000</v>
      </c>
      <c r="D386" s="33">
        <v>1100119</v>
      </c>
      <c r="E386" s="30">
        <v>1</v>
      </c>
      <c r="F386" s="31" t="s">
        <v>68</v>
      </c>
    </row>
    <row r="387" spans="1:6" x14ac:dyDescent="0.25">
      <c r="A387" s="30">
        <v>3131</v>
      </c>
      <c r="B387" s="31" t="s">
        <v>96</v>
      </c>
      <c r="C387" s="32">
        <v>32000</v>
      </c>
      <c r="D387" s="33">
        <v>1100119</v>
      </c>
      <c r="E387" s="30">
        <v>1</v>
      </c>
      <c r="F387" s="31" t="s">
        <v>68</v>
      </c>
    </row>
    <row r="388" spans="1:6" x14ac:dyDescent="0.25">
      <c r="A388" s="30">
        <v>3141</v>
      </c>
      <c r="B388" s="31" t="s">
        <v>97</v>
      </c>
      <c r="C388" s="32">
        <v>100000</v>
      </c>
      <c r="D388" s="33">
        <v>1100119</v>
      </c>
      <c r="E388" s="30">
        <v>1</v>
      </c>
      <c r="F388" s="31" t="s">
        <v>68</v>
      </c>
    </row>
    <row r="389" spans="1:6" x14ac:dyDescent="0.25">
      <c r="A389" s="30">
        <v>3221</v>
      </c>
      <c r="B389" s="31" t="s">
        <v>135</v>
      </c>
      <c r="C389" s="32">
        <v>54000</v>
      </c>
      <c r="D389" s="33">
        <v>1100119</v>
      </c>
      <c r="E389" s="30">
        <v>1</v>
      </c>
      <c r="F389" s="31" t="s">
        <v>68</v>
      </c>
    </row>
    <row r="390" spans="1:6" x14ac:dyDescent="0.25">
      <c r="A390" s="30">
        <v>3361</v>
      </c>
      <c r="B390" s="31" t="s">
        <v>177</v>
      </c>
      <c r="C390" s="32">
        <v>80000</v>
      </c>
      <c r="D390" s="33">
        <v>1100119</v>
      </c>
      <c r="E390" s="30">
        <v>1</v>
      </c>
      <c r="F390" s="31" t="s">
        <v>68</v>
      </c>
    </row>
    <row r="391" spans="1:6" x14ac:dyDescent="0.25">
      <c r="A391" s="30">
        <v>3591</v>
      </c>
      <c r="B391" s="31" t="s">
        <v>178</v>
      </c>
      <c r="C391" s="32">
        <v>15000</v>
      </c>
      <c r="D391" s="33">
        <v>1100119</v>
      </c>
      <c r="E391" s="30">
        <v>1</v>
      </c>
      <c r="F391" s="31" t="s">
        <v>68</v>
      </c>
    </row>
    <row r="392" spans="1:6" x14ac:dyDescent="0.25">
      <c r="A392" s="30">
        <v>3751</v>
      </c>
      <c r="B392" s="31" t="s">
        <v>150</v>
      </c>
      <c r="C392" s="32">
        <v>8000</v>
      </c>
      <c r="D392" s="33">
        <v>1100119</v>
      </c>
      <c r="E392" s="30">
        <v>1</v>
      </c>
      <c r="F392" s="31" t="s">
        <v>68</v>
      </c>
    </row>
    <row r="393" spans="1:6" x14ac:dyDescent="0.25">
      <c r="A393" s="30">
        <v>3821</v>
      </c>
      <c r="B393" s="31" t="s">
        <v>126</v>
      </c>
      <c r="C393" s="32">
        <v>100000</v>
      </c>
      <c r="D393" s="33">
        <v>1100119</v>
      </c>
      <c r="E393" s="30">
        <v>1</v>
      </c>
      <c r="F393" s="31" t="s">
        <v>68</v>
      </c>
    </row>
    <row r="394" spans="1:6" x14ac:dyDescent="0.25">
      <c r="A394" s="30">
        <v>3921</v>
      </c>
      <c r="B394" s="31" t="s">
        <v>127</v>
      </c>
      <c r="C394" s="32">
        <v>4000</v>
      </c>
      <c r="D394" s="33">
        <v>1100119</v>
      </c>
      <c r="E394" s="30">
        <v>1</v>
      </c>
      <c r="F394" s="31" t="s">
        <v>68</v>
      </c>
    </row>
    <row r="395" spans="1:6" x14ac:dyDescent="0.25">
      <c r="A395" s="30">
        <v>3981</v>
      </c>
      <c r="B395" s="31" t="s">
        <v>77</v>
      </c>
      <c r="C395" s="32">
        <v>19076.580000000002</v>
      </c>
      <c r="D395" s="33">
        <v>1100119</v>
      </c>
      <c r="E395" s="30">
        <v>1</v>
      </c>
      <c r="F395" s="31" t="s">
        <v>68</v>
      </c>
    </row>
    <row r="396" spans="1:6" x14ac:dyDescent="0.25">
      <c r="A396" s="38"/>
      <c r="D396" s="39"/>
      <c r="E396" s="38"/>
    </row>
    <row r="397" spans="1:6" x14ac:dyDescent="0.25">
      <c r="A397" s="38"/>
      <c r="D397" s="39"/>
      <c r="E397" s="38"/>
    </row>
    <row r="398" spans="1:6" x14ac:dyDescent="0.25">
      <c r="A398" s="38"/>
      <c r="D398" s="39"/>
      <c r="E398" s="38"/>
    </row>
    <row r="399" spans="1:6" x14ac:dyDescent="0.25">
      <c r="A399" s="38"/>
      <c r="D399" s="39"/>
      <c r="E399" s="38"/>
    </row>
    <row r="400" spans="1:6" x14ac:dyDescent="0.25">
      <c r="A400" s="38"/>
      <c r="D400" s="39"/>
      <c r="E400" s="38"/>
    </row>
    <row r="401" spans="1:5" x14ac:dyDescent="0.25">
      <c r="A401" s="38"/>
      <c r="D401" s="39"/>
      <c r="E401" s="38"/>
    </row>
    <row r="402" spans="1:5" x14ac:dyDescent="0.25">
      <c r="A402" s="38"/>
      <c r="D402" s="39"/>
      <c r="E402" s="38"/>
    </row>
  </sheetData>
  <autoFilter ref="A4:F395" xr:uid="{00000000-0009-0000-0000-000001000000}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95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F418"/>
  <sheetViews>
    <sheetView workbookViewId="0">
      <selection sqref="A1:F1"/>
    </sheetView>
  </sheetViews>
  <sheetFormatPr baseColWidth="10" defaultColWidth="11.42578125" defaultRowHeight="15" x14ac:dyDescent="0.25"/>
  <cols>
    <col min="1" max="1" width="16.7109375" customWidth="1"/>
    <col min="2" max="2" width="90.42578125" customWidth="1"/>
    <col min="3" max="3" width="19.7109375" style="59" bestFit="1" customWidth="1"/>
  </cols>
  <sheetData>
    <row r="1" spans="1:6" x14ac:dyDescent="0.25">
      <c r="A1" s="108" t="s">
        <v>4</v>
      </c>
      <c r="B1" s="108"/>
      <c r="C1" s="108"/>
      <c r="D1" s="105"/>
      <c r="E1" s="105"/>
      <c r="F1" s="105"/>
    </row>
    <row r="2" spans="1:6" x14ac:dyDescent="0.25">
      <c r="A2" s="114" t="s">
        <v>5</v>
      </c>
      <c r="B2" s="114"/>
      <c r="C2" s="114"/>
      <c r="D2" s="105"/>
      <c r="E2" s="105"/>
      <c r="F2" s="105"/>
    </row>
    <row r="3" spans="1:6" ht="25.5" x14ac:dyDescent="0.25">
      <c r="A3" s="109" t="s">
        <v>179</v>
      </c>
      <c r="B3" s="110"/>
      <c r="C3" s="40" t="s">
        <v>180</v>
      </c>
    </row>
    <row r="4" spans="1:6" x14ac:dyDescent="0.25">
      <c r="A4" s="41">
        <v>1000</v>
      </c>
      <c r="B4" s="42" t="s">
        <v>1</v>
      </c>
      <c r="C4" s="43">
        <f>+C5+C10+C15+C24+C29+C36+C38</f>
        <v>20300593.210000001</v>
      </c>
    </row>
    <row r="5" spans="1:6" x14ac:dyDescent="0.25">
      <c r="A5" s="44">
        <v>1100</v>
      </c>
      <c r="B5" s="45" t="s">
        <v>181</v>
      </c>
      <c r="C5" s="46">
        <f>SUM(C6:C9)</f>
        <v>13248057.57</v>
      </c>
    </row>
    <row r="6" spans="1:6" hidden="1" x14ac:dyDescent="0.25">
      <c r="A6" s="47">
        <v>111</v>
      </c>
      <c r="B6" s="48" t="s">
        <v>182</v>
      </c>
      <c r="C6" s="49"/>
    </row>
    <row r="7" spans="1:6" hidden="1" x14ac:dyDescent="0.25">
      <c r="A7" s="47">
        <v>112</v>
      </c>
      <c r="B7" s="48" t="s">
        <v>183</v>
      </c>
      <c r="C7" s="49"/>
    </row>
    <row r="8" spans="1:6" x14ac:dyDescent="0.25">
      <c r="A8" s="47">
        <v>113</v>
      </c>
      <c r="B8" s="48" t="s">
        <v>184</v>
      </c>
      <c r="C8" s="49">
        <v>13248057.57</v>
      </c>
    </row>
    <row r="9" spans="1:6" hidden="1" x14ac:dyDescent="0.25">
      <c r="A9" s="47">
        <v>114</v>
      </c>
      <c r="B9" s="48" t="s">
        <v>185</v>
      </c>
      <c r="C9" s="49"/>
    </row>
    <row r="10" spans="1:6" hidden="1" x14ac:dyDescent="0.25">
      <c r="A10" s="44">
        <v>1200</v>
      </c>
      <c r="B10" s="45" t="s">
        <v>186</v>
      </c>
      <c r="C10" s="46">
        <v>0</v>
      </c>
    </row>
    <row r="11" spans="1:6" hidden="1" x14ac:dyDescent="0.25">
      <c r="A11" s="47">
        <v>121</v>
      </c>
      <c r="B11" s="48" t="s">
        <v>187</v>
      </c>
      <c r="C11" s="49"/>
    </row>
    <row r="12" spans="1:6" hidden="1" x14ac:dyDescent="0.25">
      <c r="A12" s="47">
        <v>122</v>
      </c>
      <c r="B12" s="48" t="s">
        <v>188</v>
      </c>
      <c r="C12" s="49"/>
    </row>
    <row r="13" spans="1:6" hidden="1" x14ac:dyDescent="0.25">
      <c r="A13" s="47">
        <v>123</v>
      </c>
      <c r="B13" s="48" t="s">
        <v>189</v>
      </c>
      <c r="C13" s="49"/>
    </row>
    <row r="14" spans="1:6" ht="26.25" hidden="1" x14ac:dyDescent="0.25">
      <c r="A14" s="47">
        <v>124</v>
      </c>
      <c r="B14" s="48" t="s">
        <v>190</v>
      </c>
      <c r="C14" s="49"/>
    </row>
    <row r="15" spans="1:6" x14ac:dyDescent="0.25">
      <c r="A15" s="44">
        <v>1300</v>
      </c>
      <c r="B15" s="45" t="s">
        <v>191</v>
      </c>
      <c r="C15" s="46">
        <f>SUM(C16:C23)</f>
        <v>2365676.35</v>
      </c>
    </row>
    <row r="16" spans="1:6" hidden="1" x14ac:dyDescent="0.25">
      <c r="A16" s="47">
        <v>131</v>
      </c>
      <c r="B16" s="48" t="s">
        <v>192</v>
      </c>
      <c r="C16" s="49"/>
    </row>
    <row r="17" spans="1:3" x14ac:dyDescent="0.25">
      <c r="A17" s="47">
        <v>132</v>
      </c>
      <c r="B17" s="48" t="s">
        <v>193</v>
      </c>
      <c r="C17" s="49">
        <v>2220868.54</v>
      </c>
    </row>
    <row r="18" spans="1:3" x14ac:dyDescent="0.25">
      <c r="A18" s="47">
        <v>133</v>
      </c>
      <c r="B18" s="48" t="s">
        <v>194</v>
      </c>
      <c r="C18" s="49">
        <v>144807.81</v>
      </c>
    </row>
    <row r="19" spans="1:3" hidden="1" x14ac:dyDescent="0.25">
      <c r="A19" s="47">
        <v>134</v>
      </c>
      <c r="B19" s="48" t="s">
        <v>195</v>
      </c>
      <c r="C19" s="49"/>
    </row>
    <row r="20" spans="1:3" hidden="1" x14ac:dyDescent="0.25">
      <c r="A20" s="47">
        <v>135</v>
      </c>
      <c r="B20" s="48" t="s">
        <v>196</v>
      </c>
      <c r="C20" s="49"/>
    </row>
    <row r="21" spans="1:3" hidden="1" x14ac:dyDescent="0.25">
      <c r="A21" s="47">
        <v>136</v>
      </c>
      <c r="B21" s="48" t="s">
        <v>197</v>
      </c>
      <c r="C21" s="49"/>
    </row>
    <row r="22" spans="1:3" hidden="1" x14ac:dyDescent="0.25">
      <c r="A22" s="47">
        <v>137</v>
      </c>
      <c r="B22" s="48" t="s">
        <v>198</v>
      </c>
      <c r="C22" s="49"/>
    </row>
    <row r="23" spans="1:3" hidden="1" x14ac:dyDescent="0.25">
      <c r="A23" s="47">
        <v>138</v>
      </c>
      <c r="B23" s="48" t="s">
        <v>199</v>
      </c>
      <c r="C23" s="49"/>
    </row>
    <row r="24" spans="1:3" x14ac:dyDescent="0.25">
      <c r="A24" s="44">
        <v>1400</v>
      </c>
      <c r="B24" s="45" t="s">
        <v>200</v>
      </c>
      <c r="C24" s="46">
        <f>SUM(C25:C28)</f>
        <v>3276989.6</v>
      </c>
    </row>
    <row r="25" spans="1:3" x14ac:dyDescent="0.25">
      <c r="A25" s="47">
        <v>141</v>
      </c>
      <c r="B25" s="48" t="s">
        <v>201</v>
      </c>
      <c r="C25" s="49">
        <v>1718461.08</v>
      </c>
    </row>
    <row r="26" spans="1:3" x14ac:dyDescent="0.25">
      <c r="A26" s="47">
        <v>142</v>
      </c>
      <c r="B26" s="48" t="s">
        <v>202</v>
      </c>
      <c r="C26" s="49">
        <v>767748.92</v>
      </c>
    </row>
    <row r="27" spans="1:3" x14ac:dyDescent="0.25">
      <c r="A27" s="47">
        <v>143</v>
      </c>
      <c r="B27" s="48" t="s">
        <v>203</v>
      </c>
      <c r="C27" s="49">
        <v>790779.6</v>
      </c>
    </row>
    <row r="28" spans="1:3" hidden="1" x14ac:dyDescent="0.25">
      <c r="A28" s="47">
        <v>144</v>
      </c>
      <c r="B28" s="48" t="s">
        <v>204</v>
      </c>
      <c r="C28" s="49"/>
    </row>
    <row r="29" spans="1:3" x14ac:dyDescent="0.25">
      <c r="A29" s="44">
        <v>1500</v>
      </c>
      <c r="B29" s="45" t="s">
        <v>205</v>
      </c>
      <c r="C29" s="46">
        <f>SUM(C30:C35)</f>
        <v>1409869.69</v>
      </c>
    </row>
    <row r="30" spans="1:3" x14ac:dyDescent="0.25">
      <c r="A30" s="47">
        <v>151</v>
      </c>
      <c r="B30" s="48" t="s">
        <v>206</v>
      </c>
      <c r="C30" s="49">
        <v>246637.71</v>
      </c>
    </row>
    <row r="31" spans="1:3" x14ac:dyDescent="0.25">
      <c r="A31" s="47">
        <v>152</v>
      </c>
      <c r="B31" s="48" t="s">
        <v>207</v>
      </c>
      <c r="C31" s="49">
        <v>300000</v>
      </c>
    </row>
    <row r="32" spans="1:3" hidden="1" x14ac:dyDescent="0.25">
      <c r="A32" s="47">
        <v>153</v>
      </c>
      <c r="B32" s="48" t="s">
        <v>208</v>
      </c>
      <c r="C32" s="49"/>
    </row>
    <row r="33" spans="1:3" hidden="1" x14ac:dyDescent="0.25">
      <c r="A33" s="47">
        <v>154</v>
      </c>
      <c r="B33" s="48" t="s">
        <v>209</v>
      </c>
      <c r="C33" s="49"/>
    </row>
    <row r="34" spans="1:3" hidden="1" x14ac:dyDescent="0.25">
      <c r="A34" s="47">
        <v>155</v>
      </c>
      <c r="B34" s="48" t="s">
        <v>210</v>
      </c>
      <c r="C34" s="49"/>
    </row>
    <row r="35" spans="1:3" x14ac:dyDescent="0.25">
      <c r="A35" s="47">
        <v>159</v>
      </c>
      <c r="B35" s="48" t="s">
        <v>211</v>
      </c>
      <c r="C35" s="49">
        <v>863231.98</v>
      </c>
    </row>
    <row r="36" spans="1:3" hidden="1" x14ac:dyDescent="0.25">
      <c r="A36" s="44">
        <v>1600</v>
      </c>
      <c r="B36" s="45" t="s">
        <v>212</v>
      </c>
      <c r="C36" s="46">
        <v>0</v>
      </c>
    </row>
    <row r="37" spans="1:3" hidden="1" x14ac:dyDescent="0.25">
      <c r="A37" s="47">
        <v>161</v>
      </c>
      <c r="B37" s="48" t="s">
        <v>213</v>
      </c>
      <c r="C37" s="49"/>
    </row>
    <row r="38" spans="1:3" hidden="1" x14ac:dyDescent="0.25">
      <c r="A38" s="44">
        <v>1700</v>
      </c>
      <c r="B38" s="45" t="s">
        <v>214</v>
      </c>
      <c r="C38" s="46">
        <v>0</v>
      </c>
    </row>
    <row r="39" spans="1:3" hidden="1" x14ac:dyDescent="0.25">
      <c r="A39" s="47">
        <v>171</v>
      </c>
      <c r="B39" s="48" t="s">
        <v>215</v>
      </c>
      <c r="C39" s="49"/>
    </row>
    <row r="40" spans="1:3" hidden="1" x14ac:dyDescent="0.25">
      <c r="A40" s="47">
        <v>172</v>
      </c>
      <c r="B40" s="48" t="s">
        <v>216</v>
      </c>
      <c r="C40" s="49"/>
    </row>
    <row r="41" spans="1:3" x14ac:dyDescent="0.25">
      <c r="A41" s="50">
        <v>2000</v>
      </c>
      <c r="B41" s="51" t="s">
        <v>32</v>
      </c>
      <c r="C41" s="52">
        <f>+C42+C51+C55+C65+C75+C83+C86+C92+C96</f>
        <v>1496262</v>
      </c>
    </row>
    <row r="42" spans="1:3" x14ac:dyDescent="0.25">
      <c r="A42" s="44">
        <v>2100</v>
      </c>
      <c r="B42" s="45" t="s">
        <v>217</v>
      </c>
      <c r="C42" s="46">
        <f>SUM(C43:C50)</f>
        <v>578262</v>
      </c>
    </row>
    <row r="43" spans="1:3" x14ac:dyDescent="0.25">
      <c r="A43" s="47">
        <v>211</v>
      </c>
      <c r="B43" s="48" t="s">
        <v>218</v>
      </c>
      <c r="C43" s="49">
        <v>183262</v>
      </c>
    </row>
    <row r="44" spans="1:3" x14ac:dyDescent="0.25">
      <c r="A44" s="47">
        <v>212</v>
      </c>
      <c r="B44" s="48" t="s">
        <v>69</v>
      </c>
      <c r="C44" s="49">
        <v>25000</v>
      </c>
    </row>
    <row r="45" spans="1:3" hidden="1" x14ac:dyDescent="0.25">
      <c r="A45" s="47">
        <v>213</v>
      </c>
      <c r="B45" s="48" t="s">
        <v>219</v>
      </c>
      <c r="C45" s="49"/>
    </row>
    <row r="46" spans="1:3" x14ac:dyDescent="0.25">
      <c r="A46" s="47">
        <v>214</v>
      </c>
      <c r="B46" s="48" t="s">
        <v>220</v>
      </c>
      <c r="C46" s="49">
        <v>59500</v>
      </c>
    </row>
    <row r="47" spans="1:3" x14ac:dyDescent="0.25">
      <c r="A47" s="47">
        <v>215</v>
      </c>
      <c r="B47" s="48" t="s">
        <v>221</v>
      </c>
      <c r="C47" s="49">
        <v>15000</v>
      </c>
    </row>
    <row r="48" spans="1:3" x14ac:dyDescent="0.25">
      <c r="A48" s="47">
        <v>216</v>
      </c>
      <c r="B48" s="48" t="s">
        <v>86</v>
      </c>
      <c r="C48" s="49">
        <v>163000</v>
      </c>
    </row>
    <row r="49" spans="1:3" x14ac:dyDescent="0.25">
      <c r="A49" s="47">
        <v>217</v>
      </c>
      <c r="B49" s="48" t="s">
        <v>111</v>
      </c>
      <c r="C49" s="49">
        <v>132500</v>
      </c>
    </row>
    <row r="50" spans="1:3" hidden="1" x14ac:dyDescent="0.25">
      <c r="A50" s="47">
        <v>218</v>
      </c>
      <c r="B50" s="48" t="s">
        <v>222</v>
      </c>
      <c r="C50" s="49"/>
    </row>
    <row r="51" spans="1:3" x14ac:dyDescent="0.25">
      <c r="A51" s="44">
        <v>2200</v>
      </c>
      <c r="B51" s="45" t="s">
        <v>223</v>
      </c>
      <c r="C51" s="46">
        <f>SUM(C52:C54)</f>
        <v>82000</v>
      </c>
    </row>
    <row r="52" spans="1:3" x14ac:dyDescent="0.25">
      <c r="A52" s="47">
        <v>221</v>
      </c>
      <c r="B52" s="48" t="s">
        <v>224</v>
      </c>
      <c r="C52" s="49">
        <v>82000</v>
      </c>
    </row>
    <row r="53" spans="1:3" hidden="1" x14ac:dyDescent="0.25">
      <c r="A53" s="47">
        <v>222</v>
      </c>
      <c r="B53" s="48" t="s">
        <v>225</v>
      </c>
      <c r="C53" s="49"/>
    </row>
    <row r="54" spans="1:3" hidden="1" x14ac:dyDescent="0.25">
      <c r="A54" s="47">
        <v>223</v>
      </c>
      <c r="B54" s="48" t="s">
        <v>226</v>
      </c>
      <c r="C54" s="49"/>
    </row>
    <row r="55" spans="1:3" x14ac:dyDescent="0.25">
      <c r="A55" s="44">
        <v>2300</v>
      </c>
      <c r="B55" s="45" t="s">
        <v>227</v>
      </c>
      <c r="C55" s="46">
        <f>SUM(C56:C64)</f>
        <v>1000</v>
      </c>
    </row>
    <row r="56" spans="1:3" hidden="1" x14ac:dyDescent="0.25">
      <c r="A56" s="47">
        <v>231</v>
      </c>
      <c r="B56" s="48" t="s">
        <v>228</v>
      </c>
      <c r="C56" s="49"/>
    </row>
    <row r="57" spans="1:3" hidden="1" x14ac:dyDescent="0.25">
      <c r="A57" s="47">
        <v>232</v>
      </c>
      <c r="B57" s="48" t="s">
        <v>229</v>
      </c>
      <c r="C57" s="49"/>
    </row>
    <row r="58" spans="1:3" hidden="1" x14ac:dyDescent="0.25">
      <c r="A58" s="47">
        <v>233</v>
      </c>
      <c r="B58" s="48" t="s">
        <v>230</v>
      </c>
      <c r="C58" s="49"/>
    </row>
    <row r="59" spans="1:3" hidden="1" x14ac:dyDescent="0.25">
      <c r="A59" s="47">
        <v>234</v>
      </c>
      <c r="B59" s="48" t="s">
        <v>231</v>
      </c>
      <c r="C59" s="49"/>
    </row>
    <row r="60" spans="1:3" hidden="1" x14ac:dyDescent="0.25">
      <c r="A60" s="47">
        <v>235</v>
      </c>
      <c r="B60" s="48" t="s">
        <v>232</v>
      </c>
      <c r="C60" s="49"/>
    </row>
    <row r="61" spans="1:3" hidden="1" x14ac:dyDescent="0.25">
      <c r="A61" s="47">
        <v>236</v>
      </c>
      <c r="B61" s="48" t="s">
        <v>233</v>
      </c>
      <c r="C61" s="49"/>
    </row>
    <row r="62" spans="1:3" x14ac:dyDescent="0.25">
      <c r="A62" s="47">
        <v>237</v>
      </c>
      <c r="B62" s="48" t="s">
        <v>234</v>
      </c>
      <c r="C62" s="49">
        <v>1000</v>
      </c>
    </row>
    <row r="63" spans="1:3" hidden="1" x14ac:dyDescent="0.25">
      <c r="A63" s="47">
        <v>238</v>
      </c>
      <c r="B63" s="48" t="s">
        <v>235</v>
      </c>
      <c r="C63" s="49"/>
    </row>
    <row r="64" spans="1:3" hidden="1" x14ac:dyDescent="0.25">
      <c r="A64" s="47">
        <v>239</v>
      </c>
      <c r="B64" s="48" t="s">
        <v>236</v>
      </c>
      <c r="C64" s="49"/>
    </row>
    <row r="65" spans="1:3" x14ac:dyDescent="0.25">
      <c r="A65" s="44">
        <v>2400</v>
      </c>
      <c r="B65" s="45" t="s">
        <v>237</v>
      </c>
      <c r="C65" s="46">
        <f>SUM(C66:C74)</f>
        <v>328000</v>
      </c>
    </row>
    <row r="66" spans="1:3" hidden="1" x14ac:dyDescent="0.25">
      <c r="A66" s="47">
        <v>241</v>
      </c>
      <c r="B66" s="48" t="s">
        <v>238</v>
      </c>
      <c r="C66" s="49"/>
    </row>
    <row r="67" spans="1:3" hidden="1" x14ac:dyDescent="0.25">
      <c r="A67" s="47">
        <v>242</v>
      </c>
      <c r="B67" s="48" t="s">
        <v>239</v>
      </c>
      <c r="C67" s="49"/>
    </row>
    <row r="68" spans="1:3" hidden="1" x14ac:dyDescent="0.25">
      <c r="A68" s="47">
        <v>243</v>
      </c>
      <c r="B68" s="48" t="s">
        <v>240</v>
      </c>
      <c r="C68" s="49"/>
    </row>
    <row r="69" spans="1:3" hidden="1" x14ac:dyDescent="0.25">
      <c r="A69" s="47">
        <v>244</v>
      </c>
      <c r="B69" s="48" t="s">
        <v>241</v>
      </c>
      <c r="C69" s="49"/>
    </row>
    <row r="70" spans="1:3" hidden="1" x14ac:dyDescent="0.25">
      <c r="A70" s="47">
        <v>245</v>
      </c>
      <c r="B70" s="48" t="s">
        <v>242</v>
      </c>
      <c r="C70" s="49">
        <v>0</v>
      </c>
    </row>
    <row r="71" spans="1:3" x14ac:dyDescent="0.25">
      <c r="A71" s="47">
        <v>246</v>
      </c>
      <c r="B71" s="48" t="s">
        <v>88</v>
      </c>
      <c r="C71" s="49">
        <v>165000</v>
      </c>
    </row>
    <row r="72" spans="1:3" hidden="1" x14ac:dyDescent="0.25">
      <c r="A72" s="47">
        <v>247</v>
      </c>
      <c r="B72" s="48" t="s">
        <v>243</v>
      </c>
      <c r="C72" s="49"/>
    </row>
    <row r="73" spans="1:3" x14ac:dyDescent="0.25">
      <c r="A73" s="47">
        <v>248</v>
      </c>
      <c r="B73" s="48" t="s">
        <v>153</v>
      </c>
      <c r="C73" s="49">
        <v>50000</v>
      </c>
    </row>
    <row r="74" spans="1:3" x14ac:dyDescent="0.25">
      <c r="A74" s="47">
        <v>249</v>
      </c>
      <c r="B74" s="48" t="s">
        <v>244</v>
      </c>
      <c r="C74" s="49">
        <v>113000</v>
      </c>
    </row>
    <row r="75" spans="1:3" x14ac:dyDescent="0.25">
      <c r="A75" s="44">
        <v>2500</v>
      </c>
      <c r="B75" s="45" t="s">
        <v>245</v>
      </c>
      <c r="C75" s="46">
        <f>SUM(C76:C82)</f>
        <v>14000</v>
      </c>
    </row>
    <row r="76" spans="1:3" hidden="1" x14ac:dyDescent="0.25">
      <c r="A76" s="47">
        <v>251</v>
      </c>
      <c r="B76" s="48" t="s">
        <v>246</v>
      </c>
      <c r="C76" s="49"/>
    </row>
    <row r="77" spans="1:3" x14ac:dyDescent="0.25">
      <c r="A77" s="47">
        <v>252</v>
      </c>
      <c r="B77" s="48" t="s">
        <v>247</v>
      </c>
      <c r="C77" s="49">
        <v>2000</v>
      </c>
    </row>
    <row r="78" spans="1:3" x14ac:dyDescent="0.25">
      <c r="A78" s="47">
        <v>253</v>
      </c>
      <c r="B78" s="48" t="s">
        <v>90</v>
      </c>
      <c r="C78" s="49">
        <v>10000</v>
      </c>
    </row>
    <row r="79" spans="1:3" hidden="1" x14ac:dyDescent="0.25">
      <c r="A79" s="47">
        <v>254</v>
      </c>
      <c r="B79" s="48" t="s">
        <v>248</v>
      </c>
      <c r="C79" s="49"/>
    </row>
    <row r="80" spans="1:3" hidden="1" x14ac:dyDescent="0.25">
      <c r="A80" s="47">
        <v>255</v>
      </c>
      <c r="B80" s="48" t="s">
        <v>249</v>
      </c>
      <c r="C80" s="49"/>
    </row>
    <row r="81" spans="1:3" x14ac:dyDescent="0.25">
      <c r="A81" s="47">
        <v>256</v>
      </c>
      <c r="B81" s="48" t="s">
        <v>167</v>
      </c>
      <c r="C81" s="49">
        <v>2000</v>
      </c>
    </row>
    <row r="82" spans="1:3" hidden="1" x14ac:dyDescent="0.25">
      <c r="A82" s="47">
        <v>259</v>
      </c>
      <c r="B82" s="48" t="s">
        <v>250</v>
      </c>
      <c r="C82" s="49"/>
    </row>
    <row r="83" spans="1:3" x14ac:dyDescent="0.25">
      <c r="A83" s="44">
        <v>2600</v>
      </c>
      <c r="B83" s="45" t="s">
        <v>251</v>
      </c>
      <c r="C83" s="46">
        <f>SUM(C84:C85)</f>
        <v>362000</v>
      </c>
    </row>
    <row r="84" spans="1:3" x14ac:dyDescent="0.25">
      <c r="A84" s="47">
        <v>261</v>
      </c>
      <c r="B84" s="48" t="s">
        <v>252</v>
      </c>
      <c r="C84" s="49">
        <v>362000</v>
      </c>
    </row>
    <row r="85" spans="1:3" hidden="1" x14ac:dyDescent="0.25">
      <c r="A85" s="47">
        <v>262</v>
      </c>
      <c r="B85" s="48" t="s">
        <v>253</v>
      </c>
      <c r="C85" s="49"/>
    </row>
    <row r="86" spans="1:3" x14ac:dyDescent="0.25">
      <c r="A86" s="44">
        <v>2700</v>
      </c>
      <c r="B86" s="45" t="s">
        <v>254</v>
      </c>
      <c r="C86" s="46">
        <f>SUM(C87:C91)</f>
        <v>60000</v>
      </c>
    </row>
    <row r="87" spans="1:3" x14ac:dyDescent="0.25">
      <c r="A87" s="47">
        <v>271</v>
      </c>
      <c r="B87" s="48" t="s">
        <v>255</v>
      </c>
      <c r="C87" s="49">
        <v>50000</v>
      </c>
    </row>
    <row r="88" spans="1:3" x14ac:dyDescent="0.25">
      <c r="A88" s="47">
        <v>272</v>
      </c>
      <c r="B88" s="48" t="s">
        <v>256</v>
      </c>
      <c r="C88" s="49">
        <v>10000</v>
      </c>
    </row>
    <row r="89" spans="1:3" hidden="1" x14ac:dyDescent="0.25">
      <c r="A89" s="47">
        <v>273</v>
      </c>
      <c r="B89" s="48" t="s">
        <v>257</v>
      </c>
      <c r="C89" s="49"/>
    </row>
    <row r="90" spans="1:3" hidden="1" x14ac:dyDescent="0.25">
      <c r="A90" s="47">
        <v>274</v>
      </c>
      <c r="B90" s="48" t="s">
        <v>258</v>
      </c>
      <c r="C90" s="49">
        <v>0</v>
      </c>
    </row>
    <row r="91" spans="1:3" hidden="1" x14ac:dyDescent="0.25">
      <c r="A91" s="47">
        <v>275</v>
      </c>
      <c r="B91" s="48" t="s">
        <v>259</v>
      </c>
      <c r="C91" s="49"/>
    </row>
    <row r="92" spans="1:3" hidden="1" x14ac:dyDescent="0.25">
      <c r="A92" s="44">
        <v>2800</v>
      </c>
      <c r="B92" s="45" t="s">
        <v>260</v>
      </c>
      <c r="C92" s="46">
        <f>SUM(C93:C95)</f>
        <v>0</v>
      </c>
    </row>
    <row r="93" spans="1:3" hidden="1" x14ac:dyDescent="0.25">
      <c r="A93" s="47">
        <v>281</v>
      </c>
      <c r="B93" s="48" t="s">
        <v>261</v>
      </c>
      <c r="C93" s="49"/>
    </row>
    <row r="94" spans="1:3" hidden="1" x14ac:dyDescent="0.25">
      <c r="A94" s="47">
        <v>282</v>
      </c>
      <c r="B94" s="48" t="s">
        <v>262</v>
      </c>
      <c r="C94" s="49"/>
    </row>
    <row r="95" spans="1:3" hidden="1" x14ac:dyDescent="0.25">
      <c r="A95" s="47">
        <v>283</v>
      </c>
      <c r="B95" s="48" t="s">
        <v>263</v>
      </c>
      <c r="C95" s="49"/>
    </row>
    <row r="96" spans="1:3" x14ac:dyDescent="0.25">
      <c r="A96" s="44">
        <v>2900</v>
      </c>
      <c r="B96" s="45" t="s">
        <v>264</v>
      </c>
      <c r="C96" s="46">
        <f>SUM(C97:C105)</f>
        <v>71000</v>
      </c>
    </row>
    <row r="97" spans="1:3" x14ac:dyDescent="0.25">
      <c r="A97" s="47">
        <v>291</v>
      </c>
      <c r="B97" s="48" t="s">
        <v>92</v>
      </c>
      <c r="C97" s="49">
        <v>9000</v>
      </c>
    </row>
    <row r="98" spans="1:3" x14ac:dyDescent="0.25">
      <c r="A98" s="47">
        <v>292</v>
      </c>
      <c r="B98" s="48" t="s">
        <v>93</v>
      </c>
      <c r="C98" s="49">
        <v>24000</v>
      </c>
    </row>
    <row r="99" spans="1:3" x14ac:dyDescent="0.25">
      <c r="A99" s="47">
        <v>293</v>
      </c>
      <c r="B99" s="48" t="s">
        <v>265</v>
      </c>
      <c r="C99" s="49">
        <v>8000</v>
      </c>
    </row>
    <row r="100" spans="1:3" x14ac:dyDescent="0.25">
      <c r="A100" s="47">
        <v>294</v>
      </c>
      <c r="B100" s="48" t="s">
        <v>266</v>
      </c>
      <c r="C100" s="49">
        <v>5000</v>
      </c>
    </row>
    <row r="101" spans="1:3" hidden="1" x14ac:dyDescent="0.25">
      <c r="A101" s="47">
        <v>295</v>
      </c>
      <c r="B101" s="48" t="s">
        <v>267</v>
      </c>
      <c r="C101" s="49"/>
    </row>
    <row r="102" spans="1:3" x14ac:dyDescent="0.25">
      <c r="A102" s="47">
        <v>296</v>
      </c>
      <c r="B102" s="48" t="s">
        <v>134</v>
      </c>
      <c r="C102" s="49">
        <v>25000</v>
      </c>
    </row>
    <row r="103" spans="1:3" hidden="1" x14ac:dyDescent="0.25">
      <c r="A103" s="47">
        <v>297</v>
      </c>
      <c r="B103" s="48" t="s">
        <v>268</v>
      </c>
      <c r="C103" s="49"/>
    </row>
    <row r="104" spans="1:3" hidden="1" x14ac:dyDescent="0.25">
      <c r="A104" s="47">
        <v>298</v>
      </c>
      <c r="B104" s="48" t="s">
        <v>269</v>
      </c>
      <c r="C104" s="49"/>
    </row>
    <row r="105" spans="1:3" hidden="1" x14ac:dyDescent="0.25">
      <c r="A105" s="47">
        <v>299</v>
      </c>
      <c r="B105" s="48" t="s">
        <v>270</v>
      </c>
      <c r="C105" s="49"/>
    </row>
    <row r="106" spans="1:3" x14ac:dyDescent="0.25">
      <c r="A106" s="50">
        <v>3000</v>
      </c>
      <c r="B106" s="51" t="s">
        <v>2</v>
      </c>
      <c r="C106" s="52">
        <f>+C107+C117+C127+C137+C147+C157+C165+C175+C181</f>
        <v>16037935.790000003</v>
      </c>
    </row>
    <row r="107" spans="1:3" x14ac:dyDescent="0.25">
      <c r="A107" s="44">
        <v>3100</v>
      </c>
      <c r="B107" s="45" t="s">
        <v>34</v>
      </c>
      <c r="C107" s="46">
        <f>SUM(C108:C116)</f>
        <v>2018091.14</v>
      </c>
    </row>
    <row r="108" spans="1:3" x14ac:dyDescent="0.25">
      <c r="A108" s="47">
        <v>311</v>
      </c>
      <c r="B108" s="48" t="s">
        <v>271</v>
      </c>
      <c r="C108" s="49">
        <v>1537525.03</v>
      </c>
    </row>
    <row r="109" spans="1:3" hidden="1" x14ac:dyDescent="0.25">
      <c r="A109" s="47">
        <v>312</v>
      </c>
      <c r="B109" s="48" t="s">
        <v>272</v>
      </c>
      <c r="C109" s="49"/>
    </row>
    <row r="110" spans="1:3" x14ac:dyDescent="0.25">
      <c r="A110" s="47">
        <v>313</v>
      </c>
      <c r="B110" s="48" t="s">
        <v>273</v>
      </c>
      <c r="C110" s="49">
        <v>206000</v>
      </c>
    </row>
    <row r="111" spans="1:3" x14ac:dyDescent="0.25">
      <c r="A111" s="47">
        <v>314</v>
      </c>
      <c r="B111" s="48" t="s">
        <v>274</v>
      </c>
      <c r="C111" s="49">
        <v>185652.87</v>
      </c>
    </row>
    <row r="112" spans="1:3" x14ac:dyDescent="0.25">
      <c r="A112" s="47">
        <v>315</v>
      </c>
      <c r="B112" s="48" t="s">
        <v>275</v>
      </c>
      <c r="C112" s="49">
        <v>46011.839999999997</v>
      </c>
    </row>
    <row r="113" spans="1:3" hidden="1" x14ac:dyDescent="0.25">
      <c r="A113" s="47">
        <v>316</v>
      </c>
      <c r="B113" s="48" t="s">
        <v>276</v>
      </c>
      <c r="C113" s="49"/>
    </row>
    <row r="114" spans="1:3" x14ac:dyDescent="0.25">
      <c r="A114" s="47">
        <v>317</v>
      </c>
      <c r="B114" s="48" t="s">
        <v>277</v>
      </c>
      <c r="C114" s="49">
        <v>35901.4</v>
      </c>
    </row>
    <row r="115" spans="1:3" x14ac:dyDescent="0.25">
      <c r="A115" s="47">
        <v>318</v>
      </c>
      <c r="B115" s="48" t="s">
        <v>278</v>
      </c>
      <c r="C115" s="49">
        <v>7000</v>
      </c>
    </row>
    <row r="116" spans="1:3" hidden="1" x14ac:dyDescent="0.25">
      <c r="A116" s="47">
        <v>319</v>
      </c>
      <c r="B116" s="48" t="s">
        <v>279</v>
      </c>
      <c r="C116" s="49"/>
    </row>
    <row r="117" spans="1:3" x14ac:dyDescent="0.25">
      <c r="A117" s="44">
        <v>3200</v>
      </c>
      <c r="B117" s="45" t="s">
        <v>280</v>
      </c>
      <c r="C117" s="46">
        <f>SUM(C118:C126)</f>
        <v>587000</v>
      </c>
    </row>
    <row r="118" spans="1:3" hidden="1" x14ac:dyDescent="0.25">
      <c r="A118" s="47">
        <v>321</v>
      </c>
      <c r="B118" s="48" t="s">
        <v>281</v>
      </c>
      <c r="C118" s="49"/>
    </row>
    <row r="119" spans="1:3" x14ac:dyDescent="0.25">
      <c r="A119" s="47">
        <v>322</v>
      </c>
      <c r="B119" s="48" t="s">
        <v>282</v>
      </c>
      <c r="C119" s="49">
        <v>156000</v>
      </c>
    </row>
    <row r="120" spans="1:3" x14ac:dyDescent="0.25">
      <c r="A120" s="47">
        <v>323</v>
      </c>
      <c r="B120" s="48" t="s">
        <v>283</v>
      </c>
      <c r="C120" s="49">
        <v>31000</v>
      </c>
    </row>
    <row r="121" spans="1:3" hidden="1" x14ac:dyDescent="0.25">
      <c r="A121" s="47">
        <v>324</v>
      </c>
      <c r="B121" s="48" t="s">
        <v>284</v>
      </c>
      <c r="C121" s="49"/>
    </row>
    <row r="122" spans="1:3" hidden="1" x14ac:dyDescent="0.25">
      <c r="A122" s="47">
        <v>325</v>
      </c>
      <c r="B122" s="48" t="s">
        <v>285</v>
      </c>
      <c r="C122" s="49">
        <v>0</v>
      </c>
    </row>
    <row r="123" spans="1:3" hidden="1" x14ac:dyDescent="0.25">
      <c r="A123" s="47">
        <v>326</v>
      </c>
      <c r="B123" s="48" t="s">
        <v>286</v>
      </c>
      <c r="C123" s="49"/>
    </row>
    <row r="124" spans="1:3" hidden="1" x14ac:dyDescent="0.25">
      <c r="A124" s="47">
        <v>327</v>
      </c>
      <c r="B124" s="48" t="s">
        <v>287</v>
      </c>
      <c r="C124" s="49"/>
    </row>
    <row r="125" spans="1:3" hidden="1" x14ac:dyDescent="0.25">
      <c r="A125" s="47">
        <v>328</v>
      </c>
      <c r="B125" s="48" t="s">
        <v>288</v>
      </c>
      <c r="C125" s="49"/>
    </row>
    <row r="126" spans="1:3" x14ac:dyDescent="0.25">
      <c r="A126" s="47">
        <v>329</v>
      </c>
      <c r="B126" s="48" t="s">
        <v>136</v>
      </c>
      <c r="C126" s="49">
        <v>400000</v>
      </c>
    </row>
    <row r="127" spans="1:3" x14ac:dyDescent="0.25">
      <c r="A127" s="44">
        <v>3300</v>
      </c>
      <c r="B127" s="45" t="s">
        <v>289</v>
      </c>
      <c r="C127" s="46">
        <f>SUM(C128:C136)</f>
        <v>7358022.7300000004</v>
      </c>
    </row>
    <row r="128" spans="1:3" hidden="1" x14ac:dyDescent="0.25">
      <c r="A128" s="47">
        <v>331</v>
      </c>
      <c r="B128" s="48" t="s">
        <v>290</v>
      </c>
      <c r="C128" s="49"/>
    </row>
    <row r="129" spans="1:3" x14ac:dyDescent="0.25">
      <c r="A129" s="47">
        <v>332</v>
      </c>
      <c r="B129" s="48" t="s">
        <v>147</v>
      </c>
      <c r="C129" s="49">
        <v>78536</v>
      </c>
    </row>
    <row r="130" spans="1:3" hidden="1" x14ac:dyDescent="0.25">
      <c r="A130" s="47">
        <v>333</v>
      </c>
      <c r="B130" s="48" t="s">
        <v>291</v>
      </c>
      <c r="C130" s="49"/>
    </row>
    <row r="131" spans="1:3" hidden="1" x14ac:dyDescent="0.25">
      <c r="A131" s="47">
        <v>334</v>
      </c>
      <c r="B131" s="48" t="s">
        <v>292</v>
      </c>
      <c r="C131" s="49">
        <v>0</v>
      </c>
    </row>
    <row r="132" spans="1:3" hidden="1" x14ac:dyDescent="0.25">
      <c r="A132" s="47">
        <v>335</v>
      </c>
      <c r="B132" s="48" t="s">
        <v>293</v>
      </c>
      <c r="C132" s="49"/>
    </row>
    <row r="133" spans="1:3" x14ac:dyDescent="0.25">
      <c r="A133" s="47">
        <v>336</v>
      </c>
      <c r="B133" s="48" t="s">
        <v>294</v>
      </c>
      <c r="C133" s="49">
        <v>80000</v>
      </c>
    </row>
    <row r="134" spans="1:3" hidden="1" x14ac:dyDescent="0.25">
      <c r="A134" s="47">
        <v>337</v>
      </c>
      <c r="B134" s="48" t="s">
        <v>295</v>
      </c>
      <c r="C134" s="49"/>
    </row>
    <row r="135" spans="1:3" x14ac:dyDescent="0.25">
      <c r="A135" s="47">
        <v>338</v>
      </c>
      <c r="B135" s="48" t="s">
        <v>117</v>
      </c>
      <c r="C135" s="49">
        <v>2299486.73</v>
      </c>
    </row>
    <row r="136" spans="1:3" x14ac:dyDescent="0.25">
      <c r="A136" s="47">
        <v>339</v>
      </c>
      <c r="B136" s="48" t="s">
        <v>296</v>
      </c>
      <c r="C136" s="49">
        <v>4900000</v>
      </c>
    </row>
    <row r="137" spans="1:3" x14ac:dyDescent="0.25">
      <c r="A137" s="44">
        <v>3400</v>
      </c>
      <c r="B137" s="45" t="s">
        <v>297</v>
      </c>
      <c r="C137" s="46">
        <f>SUM(C138:C146)</f>
        <v>378000</v>
      </c>
    </row>
    <row r="138" spans="1:3" x14ac:dyDescent="0.25">
      <c r="A138" s="47">
        <v>341</v>
      </c>
      <c r="B138" s="48" t="s">
        <v>298</v>
      </c>
      <c r="C138" s="49">
        <v>45000</v>
      </c>
    </row>
    <row r="139" spans="1:3" hidden="1" x14ac:dyDescent="0.25">
      <c r="A139" s="47">
        <v>342</v>
      </c>
      <c r="B139" s="48" t="s">
        <v>299</v>
      </c>
      <c r="C139" s="49"/>
    </row>
    <row r="140" spans="1:3" hidden="1" x14ac:dyDescent="0.25">
      <c r="A140" s="47">
        <v>343</v>
      </c>
      <c r="B140" s="48" t="s">
        <v>300</v>
      </c>
      <c r="C140" s="49"/>
    </row>
    <row r="141" spans="1:3" hidden="1" x14ac:dyDescent="0.25">
      <c r="A141" s="47">
        <v>344</v>
      </c>
      <c r="B141" s="48" t="s">
        <v>301</v>
      </c>
      <c r="C141" s="49"/>
    </row>
    <row r="142" spans="1:3" x14ac:dyDescent="0.25">
      <c r="A142" s="47">
        <v>345</v>
      </c>
      <c r="B142" s="48" t="s">
        <v>302</v>
      </c>
      <c r="C142" s="49">
        <v>238000</v>
      </c>
    </row>
    <row r="143" spans="1:3" hidden="1" x14ac:dyDescent="0.25">
      <c r="A143" s="47">
        <v>346</v>
      </c>
      <c r="B143" s="48" t="s">
        <v>303</v>
      </c>
      <c r="C143" s="49"/>
    </row>
    <row r="144" spans="1:3" x14ac:dyDescent="0.25">
      <c r="A144" s="47">
        <v>347</v>
      </c>
      <c r="B144" s="48" t="s">
        <v>155</v>
      </c>
      <c r="C144" s="49">
        <v>95000</v>
      </c>
    </row>
    <row r="145" spans="1:3" hidden="1" x14ac:dyDescent="0.25">
      <c r="A145" s="47">
        <v>348</v>
      </c>
      <c r="B145" s="48" t="s">
        <v>304</v>
      </c>
      <c r="C145" s="49"/>
    </row>
    <row r="146" spans="1:3" hidden="1" x14ac:dyDescent="0.25">
      <c r="A146" s="47">
        <v>349</v>
      </c>
      <c r="B146" s="48" t="s">
        <v>305</v>
      </c>
      <c r="C146" s="49"/>
    </row>
    <row r="147" spans="1:3" x14ac:dyDescent="0.25">
      <c r="A147" s="44">
        <v>3500</v>
      </c>
      <c r="B147" s="45" t="s">
        <v>306</v>
      </c>
      <c r="C147" s="46">
        <f>SUM(C148:C156)</f>
        <v>2623127.2800000003</v>
      </c>
    </row>
    <row r="148" spans="1:3" x14ac:dyDescent="0.25">
      <c r="A148" s="47">
        <v>351</v>
      </c>
      <c r="B148" s="48" t="s">
        <v>307</v>
      </c>
      <c r="C148" s="49">
        <v>375000</v>
      </c>
    </row>
    <row r="149" spans="1:3" ht="26.25" x14ac:dyDescent="0.25">
      <c r="A149" s="47">
        <v>352</v>
      </c>
      <c r="B149" s="48" t="s">
        <v>308</v>
      </c>
      <c r="C149" s="49">
        <v>15000</v>
      </c>
    </row>
    <row r="150" spans="1:3" x14ac:dyDescent="0.25">
      <c r="A150" s="47">
        <v>353</v>
      </c>
      <c r="B150" s="48" t="s">
        <v>309</v>
      </c>
      <c r="C150" s="49">
        <v>5000</v>
      </c>
    </row>
    <row r="151" spans="1:3" hidden="1" x14ac:dyDescent="0.25">
      <c r="A151" s="47">
        <v>354</v>
      </c>
      <c r="B151" s="48" t="s">
        <v>310</v>
      </c>
      <c r="C151" s="49"/>
    </row>
    <row r="152" spans="1:3" x14ac:dyDescent="0.25">
      <c r="A152" s="47">
        <v>355</v>
      </c>
      <c r="B152" s="48" t="s">
        <v>311</v>
      </c>
      <c r="C152" s="49">
        <v>50000</v>
      </c>
    </row>
    <row r="153" spans="1:3" hidden="1" x14ac:dyDescent="0.25">
      <c r="A153" s="47">
        <v>356</v>
      </c>
      <c r="B153" s="48" t="s">
        <v>312</v>
      </c>
      <c r="C153" s="49"/>
    </row>
    <row r="154" spans="1:3" x14ac:dyDescent="0.25">
      <c r="A154" s="47">
        <v>357</v>
      </c>
      <c r="B154" s="48" t="s">
        <v>102</v>
      </c>
      <c r="C154" s="49">
        <v>407127.28</v>
      </c>
    </row>
    <row r="155" spans="1:3" x14ac:dyDescent="0.25">
      <c r="A155" s="47">
        <v>358</v>
      </c>
      <c r="B155" s="48" t="s">
        <v>119</v>
      </c>
      <c r="C155" s="49">
        <v>496000</v>
      </c>
    </row>
    <row r="156" spans="1:3" x14ac:dyDescent="0.25">
      <c r="A156" s="47">
        <v>359</v>
      </c>
      <c r="B156" s="48" t="s">
        <v>104</v>
      </c>
      <c r="C156" s="49">
        <v>1275000</v>
      </c>
    </row>
    <row r="157" spans="1:3" x14ac:dyDescent="0.25">
      <c r="A157" s="44">
        <v>3600</v>
      </c>
      <c r="B157" s="45" t="s">
        <v>313</v>
      </c>
      <c r="C157" s="46">
        <f>SUM(C158:C164)</f>
        <v>664000</v>
      </c>
    </row>
    <row r="158" spans="1:3" ht="26.25" x14ac:dyDescent="0.25">
      <c r="A158" s="47">
        <v>361</v>
      </c>
      <c r="B158" s="48" t="s">
        <v>314</v>
      </c>
      <c r="C158" s="49">
        <v>339000</v>
      </c>
    </row>
    <row r="159" spans="1:3" ht="26.25" x14ac:dyDescent="0.25">
      <c r="A159" s="47">
        <v>362</v>
      </c>
      <c r="B159" s="48" t="s">
        <v>315</v>
      </c>
      <c r="C159" s="49">
        <v>320000</v>
      </c>
    </row>
    <row r="160" spans="1:3" hidden="1" x14ac:dyDescent="0.25">
      <c r="A160" s="47">
        <v>363</v>
      </c>
      <c r="B160" s="48" t="s">
        <v>316</v>
      </c>
      <c r="C160" s="49"/>
    </row>
    <row r="161" spans="1:3" hidden="1" x14ac:dyDescent="0.25">
      <c r="A161" s="47">
        <v>364</v>
      </c>
      <c r="B161" s="48" t="s">
        <v>317</v>
      </c>
      <c r="C161" s="49"/>
    </row>
    <row r="162" spans="1:3" hidden="1" x14ac:dyDescent="0.25">
      <c r="A162" s="47">
        <v>365</v>
      </c>
      <c r="B162" s="48" t="s">
        <v>318</v>
      </c>
      <c r="C162" s="49"/>
    </row>
    <row r="163" spans="1:3" hidden="1" x14ac:dyDescent="0.25">
      <c r="A163" s="47">
        <v>366</v>
      </c>
      <c r="B163" s="48" t="s">
        <v>319</v>
      </c>
      <c r="C163" s="49"/>
    </row>
    <row r="164" spans="1:3" x14ac:dyDescent="0.25">
      <c r="A164" s="47">
        <v>369</v>
      </c>
      <c r="B164" s="48" t="s">
        <v>140</v>
      </c>
      <c r="C164" s="49">
        <v>5000</v>
      </c>
    </row>
    <row r="165" spans="1:3" x14ac:dyDescent="0.25">
      <c r="A165" s="44">
        <v>3700</v>
      </c>
      <c r="B165" s="45" t="s">
        <v>320</v>
      </c>
      <c r="C165" s="46">
        <f>SUM(C166:C174)</f>
        <v>116200</v>
      </c>
    </row>
    <row r="166" spans="1:3" hidden="1" x14ac:dyDescent="0.25">
      <c r="A166" s="47">
        <v>371</v>
      </c>
      <c r="B166" s="48" t="s">
        <v>321</v>
      </c>
      <c r="C166" s="49"/>
    </row>
    <row r="167" spans="1:3" x14ac:dyDescent="0.25">
      <c r="A167" s="47">
        <v>372</v>
      </c>
      <c r="B167" s="48" t="s">
        <v>322</v>
      </c>
      <c r="C167" s="49">
        <v>43200</v>
      </c>
    </row>
    <row r="168" spans="1:3" hidden="1" x14ac:dyDescent="0.25">
      <c r="A168" s="47">
        <v>373</v>
      </c>
      <c r="B168" s="48" t="s">
        <v>323</v>
      </c>
      <c r="C168" s="49"/>
    </row>
    <row r="169" spans="1:3" hidden="1" x14ac:dyDescent="0.25">
      <c r="A169" s="47">
        <v>374</v>
      </c>
      <c r="B169" s="48" t="s">
        <v>324</v>
      </c>
      <c r="C169" s="49"/>
    </row>
    <row r="170" spans="1:3" x14ac:dyDescent="0.25">
      <c r="A170" s="47">
        <v>375</v>
      </c>
      <c r="B170" s="48" t="s">
        <v>325</v>
      </c>
      <c r="C170" s="49">
        <v>73000</v>
      </c>
    </row>
    <row r="171" spans="1:3" hidden="1" x14ac:dyDescent="0.25">
      <c r="A171" s="47">
        <v>376</v>
      </c>
      <c r="B171" s="48" t="s">
        <v>326</v>
      </c>
      <c r="C171" s="49"/>
    </row>
    <row r="172" spans="1:3" hidden="1" x14ac:dyDescent="0.25">
      <c r="A172" s="47">
        <v>377</v>
      </c>
      <c r="B172" s="48" t="s">
        <v>327</v>
      </c>
      <c r="C172" s="49"/>
    </row>
    <row r="173" spans="1:3" hidden="1" x14ac:dyDescent="0.25">
      <c r="A173" s="47">
        <v>378</v>
      </c>
      <c r="B173" s="48" t="s">
        <v>328</v>
      </c>
      <c r="C173" s="49"/>
    </row>
    <row r="174" spans="1:3" hidden="1" x14ac:dyDescent="0.25">
      <c r="A174" s="47">
        <v>379</v>
      </c>
      <c r="B174" s="48" t="s">
        <v>329</v>
      </c>
      <c r="C174" s="49"/>
    </row>
    <row r="175" spans="1:3" x14ac:dyDescent="0.25">
      <c r="A175" s="44">
        <v>3800</v>
      </c>
      <c r="B175" s="45" t="s">
        <v>330</v>
      </c>
      <c r="C175" s="46">
        <f>SUM(C176:C180)</f>
        <v>1935055</v>
      </c>
    </row>
    <row r="176" spans="1:3" hidden="1" x14ac:dyDescent="0.25">
      <c r="A176" s="47">
        <v>381</v>
      </c>
      <c r="B176" s="48" t="s">
        <v>331</v>
      </c>
      <c r="C176" s="49"/>
    </row>
    <row r="177" spans="1:3" x14ac:dyDescent="0.25">
      <c r="A177" s="47">
        <v>382</v>
      </c>
      <c r="B177" s="48" t="s">
        <v>126</v>
      </c>
      <c r="C177" s="49">
        <v>1923055</v>
      </c>
    </row>
    <row r="178" spans="1:3" hidden="1" x14ac:dyDescent="0.25">
      <c r="A178" s="47">
        <v>383</v>
      </c>
      <c r="B178" s="48" t="s">
        <v>332</v>
      </c>
      <c r="C178" s="49"/>
    </row>
    <row r="179" spans="1:3" hidden="1" x14ac:dyDescent="0.25">
      <c r="A179" s="47">
        <v>384</v>
      </c>
      <c r="B179" s="48" t="s">
        <v>333</v>
      </c>
      <c r="C179" s="49"/>
    </row>
    <row r="180" spans="1:3" x14ac:dyDescent="0.25">
      <c r="A180" s="47">
        <v>385</v>
      </c>
      <c r="B180" s="48" t="s">
        <v>334</v>
      </c>
      <c r="C180" s="49">
        <v>12000</v>
      </c>
    </row>
    <row r="181" spans="1:3" x14ac:dyDescent="0.25">
      <c r="A181" s="44">
        <v>3900</v>
      </c>
      <c r="B181" s="45" t="s">
        <v>335</v>
      </c>
      <c r="C181" s="46">
        <f>SUM(C182:C190)</f>
        <v>358439.64</v>
      </c>
    </row>
    <row r="182" spans="1:3" hidden="1" x14ac:dyDescent="0.25">
      <c r="A182" s="47">
        <v>391</v>
      </c>
      <c r="B182" s="48" t="s">
        <v>336</v>
      </c>
      <c r="C182" s="49"/>
    </row>
    <row r="183" spans="1:3" x14ac:dyDescent="0.25">
      <c r="A183" s="47">
        <v>392</v>
      </c>
      <c r="B183" s="48" t="s">
        <v>337</v>
      </c>
      <c r="C183" s="49">
        <v>62500</v>
      </c>
    </row>
    <row r="184" spans="1:3" hidden="1" x14ac:dyDescent="0.25">
      <c r="A184" s="47">
        <v>393</v>
      </c>
      <c r="B184" s="48" t="s">
        <v>338</v>
      </c>
      <c r="C184" s="49"/>
    </row>
    <row r="185" spans="1:3" hidden="1" x14ac:dyDescent="0.25">
      <c r="A185" s="47">
        <v>394</v>
      </c>
      <c r="B185" s="48" t="s">
        <v>339</v>
      </c>
      <c r="C185" s="49"/>
    </row>
    <row r="186" spans="1:3" hidden="1" x14ac:dyDescent="0.25">
      <c r="A186" s="47">
        <v>395</v>
      </c>
      <c r="B186" s="48" t="s">
        <v>340</v>
      </c>
      <c r="C186" s="49"/>
    </row>
    <row r="187" spans="1:3" hidden="1" x14ac:dyDescent="0.25">
      <c r="A187" s="47">
        <v>396</v>
      </c>
      <c r="B187" s="48" t="s">
        <v>341</v>
      </c>
      <c r="C187" s="49"/>
    </row>
    <row r="188" spans="1:3" hidden="1" x14ac:dyDescent="0.25">
      <c r="A188" s="47">
        <v>397</v>
      </c>
      <c r="B188" s="48" t="s">
        <v>342</v>
      </c>
      <c r="C188" s="49"/>
    </row>
    <row r="189" spans="1:3" x14ac:dyDescent="0.25">
      <c r="A189" s="47">
        <v>398</v>
      </c>
      <c r="B189" s="48" t="s">
        <v>343</v>
      </c>
      <c r="C189" s="49">
        <v>295939.64</v>
      </c>
    </row>
    <row r="190" spans="1:3" hidden="1" x14ac:dyDescent="0.25">
      <c r="A190" s="47">
        <v>399</v>
      </c>
      <c r="B190" s="48" t="s">
        <v>344</v>
      </c>
      <c r="C190" s="49"/>
    </row>
    <row r="191" spans="1:3" x14ac:dyDescent="0.25">
      <c r="A191" s="50">
        <v>4000</v>
      </c>
      <c r="B191" s="51" t="s">
        <v>345</v>
      </c>
      <c r="C191" s="52">
        <f>+C192+C202+C208+C218+C227+C231+C239+C241+C247</f>
        <v>250000</v>
      </c>
    </row>
    <row r="192" spans="1:3" hidden="1" x14ac:dyDescent="0.25">
      <c r="A192" s="44">
        <v>4100</v>
      </c>
      <c r="B192" s="45" t="s">
        <v>346</v>
      </c>
      <c r="C192" s="46">
        <f>SUM(C193:C201)</f>
        <v>0</v>
      </c>
    </row>
    <row r="193" spans="1:3" hidden="1" x14ac:dyDescent="0.25">
      <c r="A193" s="47">
        <v>411</v>
      </c>
      <c r="B193" s="48" t="s">
        <v>347</v>
      </c>
      <c r="C193" s="49"/>
    </row>
    <row r="194" spans="1:3" hidden="1" x14ac:dyDescent="0.25">
      <c r="A194" s="47">
        <v>412</v>
      </c>
      <c r="B194" s="48" t="s">
        <v>348</v>
      </c>
      <c r="C194" s="49"/>
    </row>
    <row r="195" spans="1:3" hidden="1" x14ac:dyDescent="0.25">
      <c r="A195" s="47">
        <v>413</v>
      </c>
      <c r="B195" s="48" t="s">
        <v>349</v>
      </c>
      <c r="C195" s="49"/>
    </row>
    <row r="196" spans="1:3" hidden="1" x14ac:dyDescent="0.25">
      <c r="A196" s="47">
        <v>414</v>
      </c>
      <c r="B196" s="48" t="s">
        <v>350</v>
      </c>
      <c r="C196" s="49"/>
    </row>
    <row r="197" spans="1:3" hidden="1" x14ac:dyDescent="0.25">
      <c r="A197" s="47">
        <v>415</v>
      </c>
      <c r="B197" s="48" t="s">
        <v>351</v>
      </c>
      <c r="C197" s="49"/>
    </row>
    <row r="198" spans="1:3" hidden="1" x14ac:dyDescent="0.25">
      <c r="A198" s="47">
        <v>416</v>
      </c>
      <c r="B198" s="48" t="s">
        <v>352</v>
      </c>
      <c r="C198" s="49"/>
    </row>
    <row r="199" spans="1:3" hidden="1" x14ac:dyDescent="0.25">
      <c r="A199" s="47">
        <v>417</v>
      </c>
      <c r="B199" s="48" t="s">
        <v>353</v>
      </c>
      <c r="C199" s="49"/>
    </row>
    <row r="200" spans="1:3" hidden="1" x14ac:dyDescent="0.25">
      <c r="A200" s="47">
        <v>418</v>
      </c>
      <c r="B200" s="48" t="s">
        <v>354</v>
      </c>
      <c r="C200" s="49"/>
    </row>
    <row r="201" spans="1:3" hidden="1" x14ac:dyDescent="0.25">
      <c r="A201" s="47">
        <v>419</v>
      </c>
      <c r="B201" s="48" t="s">
        <v>355</v>
      </c>
      <c r="C201" s="49"/>
    </row>
    <row r="202" spans="1:3" hidden="1" x14ac:dyDescent="0.25">
      <c r="A202" s="44">
        <v>4200</v>
      </c>
      <c r="B202" s="45" t="s">
        <v>356</v>
      </c>
      <c r="C202" s="46">
        <f>SUM(C203:C207)</f>
        <v>0</v>
      </c>
    </row>
    <row r="203" spans="1:3" hidden="1" x14ac:dyDescent="0.25">
      <c r="A203" s="47">
        <v>421</v>
      </c>
      <c r="B203" s="48" t="s">
        <v>357</v>
      </c>
      <c r="C203" s="49"/>
    </row>
    <row r="204" spans="1:3" hidden="1" x14ac:dyDescent="0.25">
      <c r="A204" s="47">
        <v>422</v>
      </c>
      <c r="B204" s="48" t="s">
        <v>358</v>
      </c>
      <c r="C204" s="49"/>
    </row>
    <row r="205" spans="1:3" hidden="1" x14ac:dyDescent="0.25">
      <c r="A205" s="47">
        <v>423</v>
      </c>
      <c r="B205" s="48" t="s">
        <v>359</v>
      </c>
      <c r="C205" s="49"/>
    </row>
    <row r="206" spans="1:3" hidden="1" x14ac:dyDescent="0.25">
      <c r="A206" s="47">
        <v>424</v>
      </c>
      <c r="B206" s="48" t="s">
        <v>360</v>
      </c>
      <c r="C206" s="49"/>
    </row>
    <row r="207" spans="1:3" hidden="1" x14ac:dyDescent="0.25">
      <c r="A207" s="47">
        <v>425</v>
      </c>
      <c r="B207" s="48" t="s">
        <v>361</v>
      </c>
      <c r="C207" s="49"/>
    </row>
    <row r="208" spans="1:3" hidden="1" x14ac:dyDescent="0.25">
      <c r="A208" s="44">
        <v>4300</v>
      </c>
      <c r="B208" s="45" t="s">
        <v>37</v>
      </c>
      <c r="C208" s="46">
        <f>SUM(C209:C217)</f>
        <v>0</v>
      </c>
    </row>
    <row r="209" spans="1:3" hidden="1" x14ac:dyDescent="0.25">
      <c r="A209" s="47">
        <v>431</v>
      </c>
      <c r="B209" s="48" t="s">
        <v>362</v>
      </c>
      <c r="C209" s="49"/>
    </row>
    <row r="210" spans="1:3" hidden="1" x14ac:dyDescent="0.25">
      <c r="A210" s="47">
        <v>432</v>
      </c>
      <c r="B210" s="48" t="s">
        <v>363</v>
      </c>
      <c r="C210" s="49"/>
    </row>
    <row r="211" spans="1:3" hidden="1" x14ac:dyDescent="0.25">
      <c r="A211" s="47">
        <v>433</v>
      </c>
      <c r="B211" s="48" t="s">
        <v>364</v>
      </c>
      <c r="C211" s="49"/>
    </row>
    <row r="212" spans="1:3" hidden="1" x14ac:dyDescent="0.25">
      <c r="A212" s="47">
        <v>434</v>
      </c>
      <c r="B212" s="48" t="s">
        <v>365</v>
      </c>
      <c r="C212" s="49"/>
    </row>
    <row r="213" spans="1:3" hidden="1" x14ac:dyDescent="0.25">
      <c r="A213" s="47">
        <v>435</v>
      </c>
      <c r="B213" s="48" t="s">
        <v>366</v>
      </c>
      <c r="C213" s="49"/>
    </row>
    <row r="214" spans="1:3" hidden="1" x14ac:dyDescent="0.25">
      <c r="A214" s="47">
        <v>436</v>
      </c>
      <c r="B214" s="48" t="s">
        <v>367</v>
      </c>
      <c r="C214" s="49"/>
    </row>
    <row r="215" spans="1:3" hidden="1" x14ac:dyDescent="0.25">
      <c r="A215" s="47">
        <v>437</v>
      </c>
      <c r="B215" s="48" t="s">
        <v>368</v>
      </c>
      <c r="C215" s="49"/>
    </row>
    <row r="216" spans="1:3" hidden="1" x14ac:dyDescent="0.25">
      <c r="A216" s="47">
        <v>438</v>
      </c>
      <c r="B216" s="48" t="s">
        <v>369</v>
      </c>
      <c r="C216" s="49"/>
    </row>
    <row r="217" spans="1:3" hidden="1" x14ac:dyDescent="0.25">
      <c r="A217" s="47">
        <v>439</v>
      </c>
      <c r="B217" s="48" t="s">
        <v>370</v>
      </c>
      <c r="C217" s="49"/>
    </row>
    <row r="218" spans="1:3" x14ac:dyDescent="0.25">
      <c r="A218" s="44">
        <v>4400</v>
      </c>
      <c r="B218" s="45" t="s">
        <v>371</v>
      </c>
      <c r="C218" s="46">
        <f>SUM(C219:C226)</f>
        <v>250000</v>
      </c>
    </row>
    <row r="219" spans="1:3" x14ac:dyDescent="0.25">
      <c r="A219" s="47">
        <v>441</v>
      </c>
      <c r="B219" s="48" t="s">
        <v>372</v>
      </c>
      <c r="C219" s="49">
        <v>250000</v>
      </c>
    </row>
    <row r="220" spans="1:3" hidden="1" x14ac:dyDescent="0.25">
      <c r="A220" s="47">
        <v>442</v>
      </c>
      <c r="B220" s="48" t="s">
        <v>373</v>
      </c>
      <c r="C220" s="49"/>
    </row>
    <row r="221" spans="1:3" hidden="1" x14ac:dyDescent="0.25">
      <c r="A221" s="47">
        <v>443</v>
      </c>
      <c r="B221" s="48" t="s">
        <v>374</v>
      </c>
      <c r="C221" s="49"/>
    </row>
    <row r="222" spans="1:3" hidden="1" x14ac:dyDescent="0.25">
      <c r="A222" s="47">
        <v>444</v>
      </c>
      <c r="B222" s="48" t="s">
        <v>375</v>
      </c>
      <c r="C222" s="49"/>
    </row>
    <row r="223" spans="1:3" hidden="1" x14ac:dyDescent="0.25">
      <c r="A223" s="47">
        <v>445</v>
      </c>
      <c r="B223" s="48" t="s">
        <v>376</v>
      </c>
      <c r="C223" s="49"/>
    </row>
    <row r="224" spans="1:3" hidden="1" x14ac:dyDescent="0.25">
      <c r="A224" s="47">
        <v>446</v>
      </c>
      <c r="B224" s="48" t="s">
        <v>377</v>
      </c>
      <c r="C224" s="49"/>
    </row>
    <row r="225" spans="1:3" hidden="1" x14ac:dyDescent="0.25">
      <c r="A225" s="47">
        <v>447</v>
      </c>
      <c r="B225" s="48" t="s">
        <v>378</v>
      </c>
      <c r="C225" s="49"/>
    </row>
    <row r="226" spans="1:3" hidden="1" x14ac:dyDescent="0.25">
      <c r="A226" s="47">
        <v>448</v>
      </c>
      <c r="B226" s="48" t="s">
        <v>379</v>
      </c>
      <c r="C226" s="49"/>
    </row>
    <row r="227" spans="1:3" hidden="1" x14ac:dyDescent="0.25">
      <c r="A227" s="44">
        <v>4500</v>
      </c>
      <c r="B227" s="45" t="s">
        <v>380</v>
      </c>
      <c r="C227" s="46">
        <f>SUM(C228:C230)</f>
        <v>0</v>
      </c>
    </row>
    <row r="228" spans="1:3" hidden="1" x14ac:dyDescent="0.25">
      <c r="A228" s="47">
        <v>451</v>
      </c>
      <c r="B228" s="48" t="s">
        <v>381</v>
      </c>
      <c r="C228" s="49"/>
    </row>
    <row r="229" spans="1:3" hidden="1" x14ac:dyDescent="0.25">
      <c r="A229" s="47">
        <v>452</v>
      </c>
      <c r="B229" s="48" t="s">
        <v>382</v>
      </c>
      <c r="C229" s="49"/>
    </row>
    <row r="230" spans="1:3" hidden="1" x14ac:dyDescent="0.25">
      <c r="A230" s="47">
        <v>459</v>
      </c>
      <c r="B230" s="48" t="s">
        <v>383</v>
      </c>
      <c r="C230" s="49"/>
    </row>
    <row r="231" spans="1:3" hidden="1" x14ac:dyDescent="0.25">
      <c r="A231" s="44">
        <v>4600</v>
      </c>
      <c r="B231" s="45" t="s">
        <v>384</v>
      </c>
      <c r="C231" s="46">
        <f>SUM(C232:C238)</f>
        <v>0</v>
      </c>
    </row>
    <row r="232" spans="1:3" hidden="1" x14ac:dyDescent="0.25">
      <c r="A232" s="47">
        <v>461</v>
      </c>
      <c r="B232" s="48" t="s">
        <v>385</v>
      </c>
      <c r="C232" s="49"/>
    </row>
    <row r="233" spans="1:3" hidden="1" x14ac:dyDescent="0.25">
      <c r="A233" s="47">
        <v>462</v>
      </c>
      <c r="B233" s="48" t="s">
        <v>386</v>
      </c>
      <c r="C233" s="49"/>
    </row>
    <row r="234" spans="1:3" hidden="1" x14ac:dyDescent="0.25">
      <c r="A234" s="47">
        <v>463</v>
      </c>
      <c r="B234" s="48" t="s">
        <v>387</v>
      </c>
      <c r="C234" s="49"/>
    </row>
    <row r="235" spans="1:3" hidden="1" x14ac:dyDescent="0.25">
      <c r="A235" s="47">
        <v>464</v>
      </c>
      <c r="B235" s="48" t="s">
        <v>388</v>
      </c>
      <c r="C235" s="49"/>
    </row>
    <row r="236" spans="1:3" hidden="1" x14ac:dyDescent="0.25">
      <c r="A236" s="47">
        <v>465</v>
      </c>
      <c r="B236" s="48" t="s">
        <v>389</v>
      </c>
      <c r="C236" s="49"/>
    </row>
    <row r="237" spans="1:3" hidden="1" x14ac:dyDescent="0.25">
      <c r="A237" s="47">
        <v>466</v>
      </c>
      <c r="B237" s="48" t="s">
        <v>390</v>
      </c>
      <c r="C237" s="49"/>
    </row>
    <row r="238" spans="1:3" hidden="1" x14ac:dyDescent="0.25">
      <c r="A238" s="47">
        <v>469</v>
      </c>
      <c r="B238" s="48" t="s">
        <v>391</v>
      </c>
      <c r="C238" s="49"/>
    </row>
    <row r="239" spans="1:3" hidden="1" x14ac:dyDescent="0.25">
      <c r="A239" s="44">
        <v>4700</v>
      </c>
      <c r="B239" s="45" t="s">
        <v>392</v>
      </c>
      <c r="C239" s="46">
        <f>+C240</f>
        <v>0</v>
      </c>
    </row>
    <row r="240" spans="1:3" hidden="1" x14ac:dyDescent="0.25">
      <c r="A240" s="47">
        <v>471</v>
      </c>
      <c r="B240" s="48" t="s">
        <v>393</v>
      </c>
      <c r="C240" s="49"/>
    </row>
    <row r="241" spans="1:3" hidden="1" x14ac:dyDescent="0.25">
      <c r="A241" s="44">
        <v>4800</v>
      </c>
      <c r="B241" s="45" t="s">
        <v>394</v>
      </c>
      <c r="C241" s="46">
        <f>SUM(C242:C246)</f>
        <v>0</v>
      </c>
    </row>
    <row r="242" spans="1:3" hidden="1" x14ac:dyDescent="0.25">
      <c r="A242" s="47">
        <v>481</v>
      </c>
      <c r="B242" s="48" t="s">
        <v>395</v>
      </c>
      <c r="C242" s="49"/>
    </row>
    <row r="243" spans="1:3" hidden="1" x14ac:dyDescent="0.25">
      <c r="A243" s="47">
        <v>482</v>
      </c>
      <c r="B243" s="48" t="s">
        <v>396</v>
      </c>
      <c r="C243" s="49"/>
    </row>
    <row r="244" spans="1:3" hidden="1" x14ac:dyDescent="0.25">
      <c r="A244" s="47">
        <v>483</v>
      </c>
      <c r="B244" s="48" t="s">
        <v>397</v>
      </c>
      <c r="C244" s="49"/>
    </row>
    <row r="245" spans="1:3" hidden="1" x14ac:dyDescent="0.25">
      <c r="A245" s="47">
        <v>484</v>
      </c>
      <c r="B245" s="48" t="s">
        <v>398</v>
      </c>
      <c r="C245" s="49"/>
    </row>
    <row r="246" spans="1:3" hidden="1" x14ac:dyDescent="0.25">
      <c r="A246" s="47">
        <v>485</v>
      </c>
      <c r="B246" s="48" t="s">
        <v>399</v>
      </c>
      <c r="C246" s="49"/>
    </row>
    <row r="247" spans="1:3" hidden="1" x14ac:dyDescent="0.25">
      <c r="A247" s="44">
        <v>4900</v>
      </c>
      <c r="B247" s="45" t="s">
        <v>400</v>
      </c>
      <c r="C247" s="46">
        <f>SUM(C248:C250)</f>
        <v>0</v>
      </c>
    </row>
    <row r="248" spans="1:3" hidden="1" x14ac:dyDescent="0.25">
      <c r="A248" s="47">
        <v>491</v>
      </c>
      <c r="B248" s="48" t="s">
        <v>401</v>
      </c>
      <c r="C248" s="49"/>
    </row>
    <row r="249" spans="1:3" hidden="1" x14ac:dyDescent="0.25">
      <c r="A249" s="47">
        <v>492</v>
      </c>
      <c r="B249" s="48" t="s">
        <v>402</v>
      </c>
      <c r="C249" s="49"/>
    </row>
    <row r="250" spans="1:3" hidden="1" x14ac:dyDescent="0.25">
      <c r="A250" s="47">
        <v>493</v>
      </c>
      <c r="B250" s="48" t="s">
        <v>403</v>
      </c>
      <c r="C250" s="49"/>
    </row>
    <row r="251" spans="1:3" x14ac:dyDescent="0.25">
      <c r="A251" s="50">
        <v>5000</v>
      </c>
      <c r="B251" s="51" t="s">
        <v>3</v>
      </c>
      <c r="C251" s="52">
        <f>+C252+C259+C264+C267+C274+C276++C285+C295+C300</f>
        <v>15000</v>
      </c>
    </row>
    <row r="252" spans="1:3" x14ac:dyDescent="0.25">
      <c r="A252" s="44">
        <v>5100</v>
      </c>
      <c r="B252" s="45" t="s">
        <v>404</v>
      </c>
      <c r="C252" s="46">
        <f>SUM(C253:C258)</f>
        <v>15000</v>
      </c>
    </row>
    <row r="253" spans="1:3" hidden="1" x14ac:dyDescent="0.25">
      <c r="A253" s="47">
        <v>511</v>
      </c>
      <c r="B253" s="48" t="s">
        <v>405</v>
      </c>
      <c r="C253" s="49"/>
    </row>
    <row r="254" spans="1:3" hidden="1" x14ac:dyDescent="0.25">
      <c r="A254" s="47">
        <v>512</v>
      </c>
      <c r="B254" s="48" t="s">
        <v>406</v>
      </c>
      <c r="C254" s="49"/>
    </row>
    <row r="255" spans="1:3" hidden="1" x14ac:dyDescent="0.25">
      <c r="A255" s="47">
        <v>513</v>
      </c>
      <c r="B255" s="48" t="s">
        <v>407</v>
      </c>
      <c r="C255" s="49">
        <v>0</v>
      </c>
    </row>
    <row r="256" spans="1:3" hidden="1" x14ac:dyDescent="0.25">
      <c r="A256" s="47">
        <v>514</v>
      </c>
      <c r="B256" s="48" t="s">
        <v>408</v>
      </c>
      <c r="C256" s="49"/>
    </row>
    <row r="257" spans="1:3" x14ac:dyDescent="0.25">
      <c r="A257" s="47">
        <v>515</v>
      </c>
      <c r="B257" s="48" t="s">
        <v>409</v>
      </c>
      <c r="C257" s="49">
        <v>15000</v>
      </c>
    </row>
    <row r="258" spans="1:3" hidden="1" x14ac:dyDescent="0.25">
      <c r="A258" s="47">
        <v>519</v>
      </c>
      <c r="B258" s="48" t="s">
        <v>410</v>
      </c>
      <c r="C258" s="49">
        <v>0</v>
      </c>
    </row>
    <row r="259" spans="1:3" hidden="1" x14ac:dyDescent="0.25">
      <c r="A259" s="44">
        <v>5200</v>
      </c>
      <c r="B259" s="45" t="s">
        <v>411</v>
      </c>
      <c r="C259" s="46">
        <v>0</v>
      </c>
    </row>
    <row r="260" spans="1:3" hidden="1" x14ac:dyDescent="0.25">
      <c r="A260" s="47">
        <v>521</v>
      </c>
      <c r="B260" s="48" t="s">
        <v>412</v>
      </c>
      <c r="C260" s="49"/>
    </row>
    <row r="261" spans="1:3" hidden="1" x14ac:dyDescent="0.25">
      <c r="A261" s="47">
        <v>522</v>
      </c>
      <c r="B261" s="48" t="s">
        <v>413</v>
      </c>
      <c r="C261" s="49"/>
    </row>
    <row r="262" spans="1:3" hidden="1" x14ac:dyDescent="0.25">
      <c r="A262" s="47">
        <v>523</v>
      </c>
      <c r="B262" s="48" t="s">
        <v>414</v>
      </c>
      <c r="C262" s="49"/>
    </row>
    <row r="263" spans="1:3" hidden="1" x14ac:dyDescent="0.25">
      <c r="A263" s="47">
        <v>529</v>
      </c>
      <c r="B263" s="48" t="s">
        <v>415</v>
      </c>
      <c r="C263" s="49"/>
    </row>
    <row r="264" spans="1:3" hidden="1" x14ac:dyDescent="0.25">
      <c r="A264" s="44">
        <v>5300</v>
      </c>
      <c r="B264" s="45" t="s">
        <v>416</v>
      </c>
      <c r="C264" s="46">
        <v>0</v>
      </c>
    </row>
    <row r="265" spans="1:3" hidden="1" x14ac:dyDescent="0.25">
      <c r="A265" s="47">
        <v>531</v>
      </c>
      <c r="B265" s="48" t="s">
        <v>417</v>
      </c>
      <c r="C265" s="49"/>
    </row>
    <row r="266" spans="1:3" hidden="1" x14ac:dyDescent="0.25">
      <c r="A266" s="47">
        <v>532</v>
      </c>
      <c r="B266" s="48" t="s">
        <v>418</v>
      </c>
      <c r="C266" s="49"/>
    </row>
    <row r="267" spans="1:3" hidden="1" x14ac:dyDescent="0.25">
      <c r="A267" s="44">
        <v>5400</v>
      </c>
      <c r="B267" s="45" t="s">
        <v>419</v>
      </c>
      <c r="C267" s="46">
        <v>0</v>
      </c>
    </row>
    <row r="268" spans="1:3" hidden="1" x14ac:dyDescent="0.25">
      <c r="A268" s="47">
        <v>541</v>
      </c>
      <c r="B268" s="48" t="s">
        <v>420</v>
      </c>
      <c r="C268" s="49"/>
    </row>
    <row r="269" spans="1:3" hidden="1" x14ac:dyDescent="0.25">
      <c r="A269" s="47">
        <v>542</v>
      </c>
      <c r="B269" s="48" t="s">
        <v>421</v>
      </c>
      <c r="C269" s="49"/>
    </row>
    <row r="270" spans="1:3" hidden="1" x14ac:dyDescent="0.25">
      <c r="A270" s="47">
        <v>543</v>
      </c>
      <c r="B270" s="48" t="s">
        <v>422</v>
      </c>
      <c r="C270" s="49"/>
    </row>
    <row r="271" spans="1:3" hidden="1" x14ac:dyDescent="0.25">
      <c r="A271" s="47">
        <v>544</v>
      </c>
      <c r="B271" s="48" t="s">
        <v>423</v>
      </c>
      <c r="C271" s="49"/>
    </row>
    <row r="272" spans="1:3" hidden="1" x14ac:dyDescent="0.25">
      <c r="A272" s="47">
        <v>545</v>
      </c>
      <c r="B272" s="48" t="s">
        <v>424</v>
      </c>
      <c r="C272" s="49"/>
    </row>
    <row r="273" spans="1:3" hidden="1" x14ac:dyDescent="0.25">
      <c r="A273" s="47">
        <v>549</v>
      </c>
      <c r="B273" s="48" t="s">
        <v>425</v>
      </c>
      <c r="C273" s="49"/>
    </row>
    <row r="274" spans="1:3" hidden="1" x14ac:dyDescent="0.25">
      <c r="A274" s="44">
        <v>5500</v>
      </c>
      <c r="B274" s="45" t="s">
        <v>426</v>
      </c>
      <c r="C274" s="46">
        <v>0</v>
      </c>
    </row>
    <row r="275" spans="1:3" hidden="1" x14ac:dyDescent="0.25">
      <c r="A275" s="47">
        <v>551</v>
      </c>
      <c r="B275" s="48" t="s">
        <v>427</v>
      </c>
      <c r="C275" s="49"/>
    </row>
    <row r="276" spans="1:3" hidden="1" x14ac:dyDescent="0.25">
      <c r="A276" s="44">
        <v>5600</v>
      </c>
      <c r="B276" s="45" t="s">
        <v>428</v>
      </c>
      <c r="C276" s="46">
        <v>0</v>
      </c>
    </row>
    <row r="277" spans="1:3" hidden="1" x14ac:dyDescent="0.25">
      <c r="A277" s="47">
        <v>561</v>
      </c>
      <c r="B277" s="48" t="s">
        <v>429</v>
      </c>
      <c r="C277" s="49"/>
    </row>
    <row r="278" spans="1:3" hidden="1" x14ac:dyDescent="0.25">
      <c r="A278" s="47">
        <v>562</v>
      </c>
      <c r="B278" s="48" t="s">
        <v>430</v>
      </c>
      <c r="C278" s="49"/>
    </row>
    <row r="279" spans="1:3" hidden="1" x14ac:dyDescent="0.25">
      <c r="A279" s="47">
        <v>563</v>
      </c>
      <c r="B279" s="48" t="s">
        <v>431</v>
      </c>
      <c r="C279" s="49"/>
    </row>
    <row r="280" spans="1:3" hidden="1" x14ac:dyDescent="0.25">
      <c r="A280" s="47">
        <v>564</v>
      </c>
      <c r="B280" s="48" t="s">
        <v>432</v>
      </c>
      <c r="C280" s="49"/>
    </row>
    <row r="281" spans="1:3" hidden="1" x14ac:dyDescent="0.25">
      <c r="A281" s="47">
        <v>565</v>
      </c>
      <c r="B281" s="48" t="s">
        <v>433</v>
      </c>
      <c r="C281" s="49"/>
    </row>
    <row r="282" spans="1:3" hidden="1" x14ac:dyDescent="0.25">
      <c r="A282" s="47">
        <v>566</v>
      </c>
      <c r="B282" s="48" t="s">
        <v>434</v>
      </c>
      <c r="C282" s="49"/>
    </row>
    <row r="283" spans="1:3" hidden="1" x14ac:dyDescent="0.25">
      <c r="A283" s="47">
        <v>567</v>
      </c>
      <c r="B283" s="48" t="s">
        <v>435</v>
      </c>
      <c r="C283" s="49"/>
    </row>
    <row r="284" spans="1:3" hidden="1" x14ac:dyDescent="0.25">
      <c r="A284" s="47">
        <v>569</v>
      </c>
      <c r="B284" s="48" t="s">
        <v>436</v>
      </c>
      <c r="C284" s="49"/>
    </row>
    <row r="285" spans="1:3" hidden="1" x14ac:dyDescent="0.25">
      <c r="A285" s="44">
        <v>5700</v>
      </c>
      <c r="B285" s="45" t="s">
        <v>437</v>
      </c>
      <c r="C285" s="46">
        <v>0</v>
      </c>
    </row>
    <row r="286" spans="1:3" hidden="1" x14ac:dyDescent="0.25">
      <c r="A286" s="47">
        <v>571</v>
      </c>
      <c r="B286" s="48" t="s">
        <v>438</v>
      </c>
      <c r="C286" s="49"/>
    </row>
    <row r="287" spans="1:3" hidden="1" x14ac:dyDescent="0.25">
      <c r="A287" s="47">
        <v>572</v>
      </c>
      <c r="B287" s="48" t="s">
        <v>439</v>
      </c>
      <c r="C287" s="49"/>
    </row>
    <row r="288" spans="1:3" hidden="1" x14ac:dyDescent="0.25">
      <c r="A288" s="47">
        <v>573</v>
      </c>
      <c r="B288" s="48" t="s">
        <v>440</v>
      </c>
      <c r="C288" s="49"/>
    </row>
    <row r="289" spans="1:3" hidden="1" x14ac:dyDescent="0.25">
      <c r="A289" s="47">
        <v>574</v>
      </c>
      <c r="B289" s="48" t="s">
        <v>441</v>
      </c>
      <c r="C289" s="49"/>
    </row>
    <row r="290" spans="1:3" hidden="1" x14ac:dyDescent="0.25">
      <c r="A290" s="47">
        <v>575</v>
      </c>
      <c r="B290" s="48" t="s">
        <v>442</v>
      </c>
      <c r="C290" s="49"/>
    </row>
    <row r="291" spans="1:3" hidden="1" x14ac:dyDescent="0.25">
      <c r="A291" s="47">
        <v>576</v>
      </c>
      <c r="B291" s="48" t="s">
        <v>443</v>
      </c>
      <c r="C291" s="49"/>
    </row>
    <row r="292" spans="1:3" hidden="1" x14ac:dyDescent="0.25">
      <c r="A292" s="47">
        <v>577</v>
      </c>
      <c r="B292" s="48" t="s">
        <v>444</v>
      </c>
      <c r="C292" s="49"/>
    </row>
    <row r="293" spans="1:3" hidden="1" x14ac:dyDescent="0.25">
      <c r="A293" s="47">
        <v>578</v>
      </c>
      <c r="B293" s="48" t="s">
        <v>445</v>
      </c>
      <c r="C293" s="49"/>
    </row>
    <row r="294" spans="1:3" hidden="1" x14ac:dyDescent="0.25">
      <c r="A294" s="47">
        <v>579</v>
      </c>
      <c r="B294" s="48" t="s">
        <v>446</v>
      </c>
      <c r="C294" s="49"/>
    </row>
    <row r="295" spans="1:3" hidden="1" x14ac:dyDescent="0.25">
      <c r="A295" s="44">
        <v>5800</v>
      </c>
      <c r="B295" s="45" t="s">
        <v>447</v>
      </c>
      <c r="C295" s="46">
        <v>0</v>
      </c>
    </row>
    <row r="296" spans="1:3" hidden="1" x14ac:dyDescent="0.25">
      <c r="A296" s="47">
        <v>581</v>
      </c>
      <c r="B296" s="48" t="s">
        <v>448</v>
      </c>
      <c r="C296" s="49"/>
    </row>
    <row r="297" spans="1:3" hidden="1" x14ac:dyDescent="0.25">
      <c r="A297" s="47">
        <v>582</v>
      </c>
      <c r="B297" s="48" t="s">
        <v>449</v>
      </c>
      <c r="C297" s="49"/>
    </row>
    <row r="298" spans="1:3" hidden="1" x14ac:dyDescent="0.25">
      <c r="A298" s="47">
        <v>583</v>
      </c>
      <c r="B298" s="48" t="s">
        <v>450</v>
      </c>
      <c r="C298" s="49"/>
    </row>
    <row r="299" spans="1:3" hidden="1" x14ac:dyDescent="0.25">
      <c r="A299" s="47">
        <v>589</v>
      </c>
      <c r="B299" s="48" t="s">
        <v>451</v>
      </c>
      <c r="C299" s="49"/>
    </row>
    <row r="300" spans="1:3" hidden="1" x14ac:dyDescent="0.25">
      <c r="A300" s="44">
        <v>5900</v>
      </c>
      <c r="B300" s="45" t="s">
        <v>452</v>
      </c>
      <c r="C300" s="46">
        <v>0</v>
      </c>
    </row>
    <row r="301" spans="1:3" hidden="1" x14ac:dyDescent="0.25">
      <c r="A301" s="47">
        <v>591</v>
      </c>
      <c r="B301" s="48" t="s">
        <v>453</v>
      </c>
      <c r="C301" s="49"/>
    </row>
    <row r="302" spans="1:3" hidden="1" x14ac:dyDescent="0.25">
      <c r="A302" s="47">
        <v>592</v>
      </c>
      <c r="B302" s="48" t="s">
        <v>454</v>
      </c>
      <c r="C302" s="49"/>
    </row>
    <row r="303" spans="1:3" hidden="1" x14ac:dyDescent="0.25">
      <c r="A303" s="47">
        <v>593</v>
      </c>
      <c r="B303" s="48" t="s">
        <v>455</v>
      </c>
      <c r="C303" s="49"/>
    </row>
    <row r="304" spans="1:3" hidden="1" x14ac:dyDescent="0.25">
      <c r="A304" s="47">
        <v>594</v>
      </c>
      <c r="B304" s="48" t="s">
        <v>456</v>
      </c>
      <c r="C304" s="49"/>
    </row>
    <row r="305" spans="1:3" hidden="1" x14ac:dyDescent="0.25">
      <c r="A305" s="47">
        <v>595</v>
      </c>
      <c r="B305" s="48" t="s">
        <v>457</v>
      </c>
      <c r="C305" s="49"/>
    </row>
    <row r="306" spans="1:3" hidden="1" x14ac:dyDescent="0.25">
      <c r="A306" s="47">
        <v>596</v>
      </c>
      <c r="B306" s="48" t="s">
        <v>458</v>
      </c>
      <c r="C306" s="49"/>
    </row>
    <row r="307" spans="1:3" hidden="1" x14ac:dyDescent="0.25">
      <c r="A307" s="47">
        <v>597</v>
      </c>
      <c r="B307" s="48" t="s">
        <v>459</v>
      </c>
      <c r="C307" s="49"/>
    </row>
    <row r="308" spans="1:3" hidden="1" x14ac:dyDescent="0.25">
      <c r="A308" s="47">
        <v>598</v>
      </c>
      <c r="B308" s="48" t="s">
        <v>460</v>
      </c>
      <c r="C308" s="49"/>
    </row>
    <row r="309" spans="1:3" hidden="1" x14ac:dyDescent="0.25">
      <c r="A309" s="47">
        <v>599</v>
      </c>
      <c r="B309" s="48" t="s">
        <v>461</v>
      </c>
      <c r="C309" s="49"/>
    </row>
    <row r="310" spans="1:3" hidden="1" x14ac:dyDescent="0.25">
      <c r="A310" s="50">
        <v>6000</v>
      </c>
      <c r="B310" s="51" t="s">
        <v>462</v>
      </c>
      <c r="C310" s="52">
        <v>0</v>
      </c>
    </row>
    <row r="311" spans="1:3" hidden="1" x14ac:dyDescent="0.25">
      <c r="A311" s="44">
        <v>6100</v>
      </c>
      <c r="B311" s="45" t="s">
        <v>463</v>
      </c>
      <c r="C311" s="46">
        <v>0</v>
      </c>
    </row>
    <row r="312" spans="1:3" hidden="1" x14ac:dyDescent="0.25">
      <c r="A312" s="47">
        <v>611</v>
      </c>
      <c r="B312" s="48" t="s">
        <v>464</v>
      </c>
      <c r="C312" s="49"/>
    </row>
    <row r="313" spans="1:3" hidden="1" x14ac:dyDescent="0.25">
      <c r="A313" s="47">
        <v>612</v>
      </c>
      <c r="B313" s="48" t="s">
        <v>465</v>
      </c>
      <c r="C313" s="49"/>
    </row>
    <row r="314" spans="1:3" hidden="1" x14ac:dyDescent="0.25">
      <c r="A314" s="47">
        <v>613</v>
      </c>
      <c r="B314" s="48" t="s">
        <v>466</v>
      </c>
      <c r="C314" s="49"/>
    </row>
    <row r="315" spans="1:3" hidden="1" x14ac:dyDescent="0.25">
      <c r="A315" s="47">
        <v>614</v>
      </c>
      <c r="B315" s="48" t="s">
        <v>467</v>
      </c>
      <c r="C315" s="49"/>
    </row>
    <row r="316" spans="1:3" hidden="1" x14ac:dyDescent="0.25">
      <c r="A316" s="47">
        <v>615</v>
      </c>
      <c r="B316" s="48" t="s">
        <v>468</v>
      </c>
      <c r="C316" s="49"/>
    </row>
    <row r="317" spans="1:3" hidden="1" x14ac:dyDescent="0.25">
      <c r="A317" s="47">
        <v>616</v>
      </c>
      <c r="B317" s="48" t="s">
        <v>469</v>
      </c>
      <c r="C317" s="49"/>
    </row>
    <row r="318" spans="1:3" hidden="1" x14ac:dyDescent="0.25">
      <c r="A318" s="47">
        <v>617</v>
      </c>
      <c r="B318" s="48" t="s">
        <v>470</v>
      </c>
      <c r="C318" s="49"/>
    </row>
    <row r="319" spans="1:3" hidden="1" x14ac:dyDescent="0.25">
      <c r="A319" s="47">
        <v>619</v>
      </c>
      <c r="B319" s="48" t="s">
        <v>471</v>
      </c>
      <c r="C319" s="49"/>
    </row>
    <row r="320" spans="1:3" hidden="1" x14ac:dyDescent="0.25">
      <c r="A320" s="44">
        <v>6200</v>
      </c>
      <c r="B320" s="45" t="s">
        <v>472</v>
      </c>
      <c r="C320" s="46">
        <v>0</v>
      </c>
    </row>
    <row r="321" spans="1:3" hidden="1" x14ac:dyDescent="0.25">
      <c r="A321" s="47">
        <v>621</v>
      </c>
      <c r="B321" s="48" t="s">
        <v>464</v>
      </c>
      <c r="C321" s="49"/>
    </row>
    <row r="322" spans="1:3" hidden="1" x14ac:dyDescent="0.25">
      <c r="A322" s="47">
        <v>622</v>
      </c>
      <c r="B322" s="48" t="s">
        <v>465</v>
      </c>
      <c r="C322" s="49"/>
    </row>
    <row r="323" spans="1:3" hidden="1" x14ac:dyDescent="0.25">
      <c r="A323" s="47">
        <v>623</v>
      </c>
      <c r="B323" s="48" t="s">
        <v>466</v>
      </c>
      <c r="C323" s="49"/>
    </row>
    <row r="324" spans="1:3" hidden="1" x14ac:dyDescent="0.25">
      <c r="A324" s="47">
        <v>624</v>
      </c>
      <c r="B324" s="48" t="s">
        <v>467</v>
      </c>
      <c r="C324" s="49"/>
    </row>
    <row r="325" spans="1:3" hidden="1" x14ac:dyDescent="0.25">
      <c r="A325" s="47">
        <v>625</v>
      </c>
      <c r="B325" s="48" t="s">
        <v>468</v>
      </c>
      <c r="C325" s="49"/>
    </row>
    <row r="326" spans="1:3" hidden="1" x14ac:dyDescent="0.25">
      <c r="A326" s="47">
        <v>626</v>
      </c>
      <c r="B326" s="48" t="s">
        <v>469</v>
      </c>
      <c r="C326" s="49"/>
    </row>
    <row r="327" spans="1:3" hidden="1" x14ac:dyDescent="0.25">
      <c r="A327" s="47">
        <v>627</v>
      </c>
      <c r="B327" s="48" t="s">
        <v>470</v>
      </c>
      <c r="C327" s="49"/>
    </row>
    <row r="328" spans="1:3" hidden="1" x14ac:dyDescent="0.25">
      <c r="A328" s="47">
        <v>629</v>
      </c>
      <c r="B328" s="48" t="s">
        <v>471</v>
      </c>
      <c r="C328" s="49"/>
    </row>
    <row r="329" spans="1:3" hidden="1" x14ac:dyDescent="0.25">
      <c r="A329" s="44">
        <v>6300</v>
      </c>
      <c r="B329" s="45" t="s">
        <v>473</v>
      </c>
      <c r="C329" s="46">
        <v>0</v>
      </c>
    </row>
    <row r="330" spans="1:3" ht="26.25" hidden="1" x14ac:dyDescent="0.25">
      <c r="A330" s="47">
        <v>631</v>
      </c>
      <c r="B330" s="48" t="s">
        <v>474</v>
      </c>
      <c r="C330" s="49"/>
    </row>
    <row r="331" spans="1:3" hidden="1" x14ac:dyDescent="0.25">
      <c r="A331" s="47">
        <v>632</v>
      </c>
      <c r="B331" s="48" t="s">
        <v>475</v>
      </c>
      <c r="C331" s="49"/>
    </row>
    <row r="332" spans="1:3" hidden="1" x14ac:dyDescent="0.25">
      <c r="A332" s="50">
        <v>7000</v>
      </c>
      <c r="B332" s="51" t="s">
        <v>476</v>
      </c>
      <c r="C332" s="52">
        <v>0</v>
      </c>
    </row>
    <row r="333" spans="1:3" hidden="1" x14ac:dyDescent="0.25">
      <c r="A333" s="44">
        <v>7100</v>
      </c>
      <c r="B333" s="45" t="s">
        <v>477</v>
      </c>
      <c r="C333" s="46">
        <v>0</v>
      </c>
    </row>
    <row r="334" spans="1:3" ht="26.25" hidden="1" x14ac:dyDescent="0.25">
      <c r="A334" s="47">
        <v>711</v>
      </c>
      <c r="B334" s="48" t="s">
        <v>478</v>
      </c>
      <c r="C334" s="49"/>
    </row>
    <row r="335" spans="1:3" hidden="1" x14ac:dyDescent="0.25">
      <c r="A335" s="47">
        <v>712</v>
      </c>
      <c r="B335" s="48" t="s">
        <v>479</v>
      </c>
      <c r="C335" s="49"/>
    </row>
    <row r="336" spans="1:3" hidden="1" x14ac:dyDescent="0.25">
      <c r="A336" s="44">
        <v>7200</v>
      </c>
      <c r="B336" s="45" t="s">
        <v>480</v>
      </c>
      <c r="C336" s="46">
        <v>0</v>
      </c>
    </row>
    <row r="337" spans="1:3" ht="26.25" hidden="1" x14ac:dyDescent="0.25">
      <c r="A337" s="47">
        <v>721</v>
      </c>
      <c r="B337" s="48" t="s">
        <v>481</v>
      </c>
      <c r="C337" s="49"/>
    </row>
    <row r="338" spans="1:3" ht="26.25" hidden="1" x14ac:dyDescent="0.25">
      <c r="A338" s="47">
        <v>722</v>
      </c>
      <c r="B338" s="48" t="s">
        <v>482</v>
      </c>
      <c r="C338" s="49"/>
    </row>
    <row r="339" spans="1:3" ht="26.25" hidden="1" x14ac:dyDescent="0.25">
      <c r="A339" s="47">
        <v>723</v>
      </c>
      <c r="B339" s="48" t="s">
        <v>483</v>
      </c>
      <c r="C339" s="49"/>
    </row>
    <row r="340" spans="1:3" hidden="1" x14ac:dyDescent="0.25">
      <c r="A340" s="47">
        <v>724</v>
      </c>
      <c r="B340" s="48" t="s">
        <v>484</v>
      </c>
      <c r="C340" s="49"/>
    </row>
    <row r="341" spans="1:3" hidden="1" x14ac:dyDescent="0.25">
      <c r="A341" s="47">
        <v>725</v>
      </c>
      <c r="B341" s="48" t="s">
        <v>485</v>
      </c>
      <c r="C341" s="49"/>
    </row>
    <row r="342" spans="1:3" hidden="1" x14ac:dyDescent="0.25">
      <c r="A342" s="47">
        <v>726</v>
      </c>
      <c r="B342" s="48" t="s">
        <v>486</v>
      </c>
      <c r="C342" s="49"/>
    </row>
    <row r="343" spans="1:3" hidden="1" x14ac:dyDescent="0.25">
      <c r="A343" s="47">
        <v>727</v>
      </c>
      <c r="B343" s="48" t="s">
        <v>487</v>
      </c>
      <c r="C343" s="49"/>
    </row>
    <row r="344" spans="1:3" hidden="1" x14ac:dyDescent="0.25">
      <c r="A344" s="47">
        <v>728</v>
      </c>
      <c r="B344" s="48" t="s">
        <v>488</v>
      </c>
      <c r="C344" s="49"/>
    </row>
    <row r="345" spans="1:3" hidden="1" x14ac:dyDescent="0.25">
      <c r="A345" s="47">
        <v>729</v>
      </c>
      <c r="B345" s="48" t="s">
        <v>489</v>
      </c>
      <c r="C345" s="49"/>
    </row>
    <row r="346" spans="1:3" hidden="1" x14ac:dyDescent="0.25">
      <c r="A346" s="44">
        <v>7300</v>
      </c>
      <c r="B346" s="45" t="s">
        <v>490</v>
      </c>
      <c r="C346" s="46">
        <v>0</v>
      </c>
    </row>
    <row r="347" spans="1:3" hidden="1" x14ac:dyDescent="0.25">
      <c r="A347" s="47">
        <v>731</v>
      </c>
      <c r="B347" s="48" t="s">
        <v>491</v>
      </c>
      <c r="C347" s="49"/>
    </row>
    <row r="348" spans="1:3" hidden="1" x14ac:dyDescent="0.25">
      <c r="A348" s="47">
        <v>732</v>
      </c>
      <c r="B348" s="48" t="s">
        <v>492</v>
      </c>
      <c r="C348" s="49"/>
    </row>
    <row r="349" spans="1:3" hidden="1" x14ac:dyDescent="0.25">
      <c r="A349" s="47">
        <v>733</v>
      </c>
      <c r="B349" s="48" t="s">
        <v>493</v>
      </c>
      <c r="C349" s="49"/>
    </row>
    <row r="350" spans="1:3" hidden="1" x14ac:dyDescent="0.25">
      <c r="A350" s="47">
        <v>734</v>
      </c>
      <c r="B350" s="48" t="s">
        <v>494</v>
      </c>
      <c r="C350" s="49"/>
    </row>
    <row r="351" spans="1:3" hidden="1" x14ac:dyDescent="0.25">
      <c r="A351" s="47">
        <v>735</v>
      </c>
      <c r="B351" s="48" t="s">
        <v>495</v>
      </c>
      <c r="C351" s="49"/>
    </row>
    <row r="352" spans="1:3" hidden="1" x14ac:dyDescent="0.25">
      <c r="A352" s="47">
        <v>739</v>
      </c>
      <c r="B352" s="48" t="s">
        <v>496</v>
      </c>
      <c r="C352" s="49"/>
    </row>
    <row r="353" spans="1:3" hidden="1" x14ac:dyDescent="0.25">
      <c r="A353" s="44">
        <v>7400</v>
      </c>
      <c r="B353" s="45" t="s">
        <v>497</v>
      </c>
      <c r="C353" s="46">
        <v>0</v>
      </c>
    </row>
    <row r="354" spans="1:3" ht="26.25" hidden="1" x14ac:dyDescent="0.25">
      <c r="A354" s="47">
        <v>741</v>
      </c>
      <c r="B354" s="48" t="s">
        <v>498</v>
      </c>
      <c r="C354" s="49"/>
    </row>
    <row r="355" spans="1:3" ht="26.25" hidden="1" x14ac:dyDescent="0.25">
      <c r="A355" s="47">
        <v>742</v>
      </c>
      <c r="B355" s="48" t="s">
        <v>499</v>
      </c>
      <c r="C355" s="49"/>
    </row>
    <row r="356" spans="1:3" ht="26.25" hidden="1" x14ac:dyDescent="0.25">
      <c r="A356" s="47">
        <v>743</v>
      </c>
      <c r="B356" s="48" t="s">
        <v>500</v>
      </c>
      <c r="C356" s="49"/>
    </row>
    <row r="357" spans="1:3" hidden="1" x14ac:dyDescent="0.25">
      <c r="A357" s="47">
        <v>744</v>
      </c>
      <c r="B357" s="48" t="s">
        <v>501</v>
      </c>
      <c r="C357" s="49"/>
    </row>
    <row r="358" spans="1:3" hidden="1" x14ac:dyDescent="0.25">
      <c r="A358" s="47">
        <v>745</v>
      </c>
      <c r="B358" s="48" t="s">
        <v>502</v>
      </c>
      <c r="C358" s="49"/>
    </row>
    <row r="359" spans="1:3" hidden="1" x14ac:dyDescent="0.25">
      <c r="A359" s="47">
        <v>746</v>
      </c>
      <c r="B359" s="48" t="s">
        <v>503</v>
      </c>
      <c r="C359" s="49"/>
    </row>
    <row r="360" spans="1:3" hidden="1" x14ac:dyDescent="0.25">
      <c r="A360" s="47">
        <v>747</v>
      </c>
      <c r="B360" s="48" t="s">
        <v>504</v>
      </c>
      <c r="C360" s="49"/>
    </row>
    <row r="361" spans="1:3" hidden="1" x14ac:dyDescent="0.25">
      <c r="A361" s="47">
        <v>748</v>
      </c>
      <c r="B361" s="48" t="s">
        <v>505</v>
      </c>
      <c r="C361" s="49"/>
    </row>
    <row r="362" spans="1:3" hidden="1" x14ac:dyDescent="0.25">
      <c r="A362" s="47">
        <v>749</v>
      </c>
      <c r="B362" s="48" t="s">
        <v>506</v>
      </c>
      <c r="C362" s="49"/>
    </row>
    <row r="363" spans="1:3" hidden="1" x14ac:dyDescent="0.25">
      <c r="A363" s="44">
        <v>7500</v>
      </c>
      <c r="B363" s="45" t="s">
        <v>507</v>
      </c>
      <c r="C363" s="46">
        <v>0</v>
      </c>
    </row>
    <row r="364" spans="1:3" hidden="1" x14ac:dyDescent="0.25">
      <c r="A364" s="47">
        <v>751</v>
      </c>
      <c r="B364" s="48" t="s">
        <v>508</v>
      </c>
      <c r="C364" s="49"/>
    </row>
    <row r="365" spans="1:3" hidden="1" x14ac:dyDescent="0.25">
      <c r="A365" s="47">
        <v>752</v>
      </c>
      <c r="B365" s="48" t="s">
        <v>509</v>
      </c>
      <c r="C365" s="49"/>
    </row>
    <row r="366" spans="1:3" hidden="1" x14ac:dyDescent="0.25">
      <c r="A366" s="47">
        <v>753</v>
      </c>
      <c r="B366" s="48" t="s">
        <v>510</v>
      </c>
      <c r="C366" s="49"/>
    </row>
    <row r="367" spans="1:3" hidden="1" x14ac:dyDescent="0.25">
      <c r="A367" s="47">
        <v>754</v>
      </c>
      <c r="B367" s="48" t="s">
        <v>511</v>
      </c>
      <c r="C367" s="49"/>
    </row>
    <row r="368" spans="1:3" hidden="1" x14ac:dyDescent="0.25">
      <c r="A368" s="47">
        <v>755</v>
      </c>
      <c r="B368" s="48" t="s">
        <v>512</v>
      </c>
      <c r="C368" s="49"/>
    </row>
    <row r="369" spans="1:3" hidden="1" x14ac:dyDescent="0.25">
      <c r="A369" s="47">
        <v>756</v>
      </c>
      <c r="B369" s="48" t="s">
        <v>513</v>
      </c>
      <c r="C369" s="49"/>
    </row>
    <row r="370" spans="1:3" hidden="1" x14ac:dyDescent="0.25">
      <c r="A370" s="47">
        <v>757</v>
      </c>
      <c r="B370" s="48" t="s">
        <v>514</v>
      </c>
      <c r="C370" s="49"/>
    </row>
    <row r="371" spans="1:3" hidden="1" x14ac:dyDescent="0.25">
      <c r="A371" s="47">
        <v>758</v>
      </c>
      <c r="B371" s="48" t="s">
        <v>515</v>
      </c>
      <c r="C371" s="49"/>
    </row>
    <row r="372" spans="1:3" hidden="1" x14ac:dyDescent="0.25">
      <c r="A372" s="47">
        <v>759</v>
      </c>
      <c r="B372" s="48" t="s">
        <v>516</v>
      </c>
      <c r="C372" s="49"/>
    </row>
    <row r="373" spans="1:3" hidden="1" x14ac:dyDescent="0.25">
      <c r="A373" s="44">
        <v>7600</v>
      </c>
      <c r="B373" s="45" t="s">
        <v>517</v>
      </c>
      <c r="C373" s="46">
        <v>0</v>
      </c>
    </row>
    <row r="374" spans="1:3" hidden="1" x14ac:dyDescent="0.25">
      <c r="A374" s="47">
        <v>761</v>
      </c>
      <c r="B374" s="48" t="s">
        <v>518</v>
      </c>
      <c r="C374" s="49"/>
    </row>
    <row r="375" spans="1:3" hidden="1" x14ac:dyDescent="0.25">
      <c r="A375" s="47">
        <v>762</v>
      </c>
      <c r="B375" s="48" t="s">
        <v>519</v>
      </c>
      <c r="C375" s="49"/>
    </row>
    <row r="376" spans="1:3" hidden="1" x14ac:dyDescent="0.25">
      <c r="A376" s="44">
        <v>7900</v>
      </c>
      <c r="B376" s="45" t="s">
        <v>520</v>
      </c>
      <c r="C376" s="46">
        <v>0</v>
      </c>
    </row>
    <row r="377" spans="1:3" hidden="1" x14ac:dyDescent="0.25">
      <c r="A377" s="47">
        <v>791</v>
      </c>
      <c r="B377" s="48" t="s">
        <v>521</v>
      </c>
      <c r="C377" s="49"/>
    </row>
    <row r="378" spans="1:3" hidden="1" x14ac:dyDescent="0.25">
      <c r="A378" s="47">
        <v>792</v>
      </c>
      <c r="B378" s="48" t="s">
        <v>522</v>
      </c>
      <c r="C378" s="49"/>
    </row>
    <row r="379" spans="1:3" hidden="1" x14ac:dyDescent="0.25">
      <c r="A379" s="47">
        <v>799</v>
      </c>
      <c r="B379" s="48" t="s">
        <v>523</v>
      </c>
      <c r="C379" s="49"/>
    </row>
    <row r="380" spans="1:3" hidden="1" x14ac:dyDescent="0.25">
      <c r="A380" s="50">
        <v>8000</v>
      </c>
      <c r="B380" s="51" t="s">
        <v>0</v>
      </c>
      <c r="C380" s="52">
        <v>0</v>
      </c>
    </row>
    <row r="381" spans="1:3" hidden="1" x14ac:dyDescent="0.25">
      <c r="A381" s="44">
        <v>8100</v>
      </c>
      <c r="B381" s="45" t="s">
        <v>524</v>
      </c>
      <c r="C381" s="53">
        <v>0</v>
      </c>
    </row>
    <row r="382" spans="1:3" hidden="1" x14ac:dyDescent="0.25">
      <c r="A382" s="47">
        <v>811</v>
      </c>
      <c r="B382" s="48" t="s">
        <v>525</v>
      </c>
      <c r="C382" s="54" t="s">
        <v>526</v>
      </c>
    </row>
    <row r="383" spans="1:3" hidden="1" x14ac:dyDescent="0.25">
      <c r="A383" s="47">
        <v>812</v>
      </c>
      <c r="B383" s="48" t="s">
        <v>527</v>
      </c>
      <c r="C383" s="54" t="s">
        <v>526</v>
      </c>
    </row>
    <row r="384" spans="1:3" hidden="1" x14ac:dyDescent="0.25">
      <c r="A384" s="47">
        <v>813</v>
      </c>
      <c r="B384" s="48" t="s">
        <v>528</v>
      </c>
      <c r="C384" s="54" t="s">
        <v>526</v>
      </c>
    </row>
    <row r="385" spans="1:3" hidden="1" x14ac:dyDescent="0.25">
      <c r="A385" s="47">
        <v>815</v>
      </c>
      <c r="B385" s="48" t="s">
        <v>529</v>
      </c>
      <c r="C385" s="54" t="s">
        <v>526</v>
      </c>
    </row>
    <row r="386" spans="1:3" hidden="1" x14ac:dyDescent="0.25">
      <c r="A386" s="44">
        <v>8300</v>
      </c>
      <c r="B386" s="45" t="s">
        <v>530</v>
      </c>
      <c r="C386" s="46">
        <v>0</v>
      </c>
    </row>
    <row r="387" spans="1:3" hidden="1" x14ac:dyDescent="0.25">
      <c r="A387" s="47">
        <v>832</v>
      </c>
      <c r="B387" s="48" t="s">
        <v>531</v>
      </c>
      <c r="C387" s="54" t="s">
        <v>526</v>
      </c>
    </row>
    <row r="388" spans="1:3" hidden="1" x14ac:dyDescent="0.25">
      <c r="A388" s="47">
        <v>833</v>
      </c>
      <c r="B388" s="48" t="s">
        <v>532</v>
      </c>
      <c r="C388" s="54" t="s">
        <v>526</v>
      </c>
    </row>
    <row r="389" spans="1:3" hidden="1" x14ac:dyDescent="0.25">
      <c r="A389" s="47">
        <v>835</v>
      </c>
      <c r="B389" s="48" t="s">
        <v>533</v>
      </c>
      <c r="C389" s="49"/>
    </row>
    <row r="390" spans="1:3" hidden="1" x14ac:dyDescent="0.25">
      <c r="A390" s="44">
        <v>8500</v>
      </c>
      <c r="B390" s="45" t="s">
        <v>534</v>
      </c>
      <c r="C390" s="46">
        <v>0</v>
      </c>
    </row>
    <row r="391" spans="1:3" hidden="1" x14ac:dyDescent="0.25">
      <c r="A391" s="47">
        <v>851</v>
      </c>
      <c r="B391" s="48" t="s">
        <v>535</v>
      </c>
      <c r="C391" s="49"/>
    </row>
    <row r="392" spans="1:3" hidden="1" x14ac:dyDescent="0.25">
      <c r="A392" s="47">
        <v>852</v>
      </c>
      <c r="B392" s="48" t="s">
        <v>536</v>
      </c>
      <c r="C392" s="49"/>
    </row>
    <row r="393" spans="1:3" hidden="1" x14ac:dyDescent="0.25">
      <c r="A393" s="47">
        <v>853</v>
      </c>
      <c r="B393" s="48" t="s">
        <v>537</v>
      </c>
      <c r="C393" s="49"/>
    </row>
    <row r="394" spans="1:3" hidden="1" x14ac:dyDescent="0.25">
      <c r="A394" s="50">
        <v>9000</v>
      </c>
      <c r="B394" s="51" t="s">
        <v>538</v>
      </c>
      <c r="C394" s="52">
        <v>0</v>
      </c>
    </row>
    <row r="395" spans="1:3" hidden="1" x14ac:dyDescent="0.25">
      <c r="A395" s="44">
        <v>9100</v>
      </c>
      <c r="B395" s="45" t="s">
        <v>539</v>
      </c>
      <c r="C395" s="46">
        <v>0</v>
      </c>
    </row>
    <row r="396" spans="1:3" hidden="1" x14ac:dyDescent="0.25">
      <c r="A396" s="47">
        <v>911</v>
      </c>
      <c r="B396" s="48" t="s">
        <v>540</v>
      </c>
      <c r="C396" s="49"/>
    </row>
    <row r="397" spans="1:3" hidden="1" x14ac:dyDescent="0.25">
      <c r="A397" s="47">
        <v>912</v>
      </c>
      <c r="B397" s="48" t="s">
        <v>541</v>
      </c>
      <c r="C397" s="49"/>
    </row>
    <row r="398" spans="1:3" hidden="1" x14ac:dyDescent="0.25">
      <c r="A398" s="47">
        <v>913</v>
      </c>
      <c r="B398" s="48" t="s">
        <v>542</v>
      </c>
      <c r="C398" s="49"/>
    </row>
    <row r="399" spans="1:3" hidden="1" x14ac:dyDescent="0.25">
      <c r="A399" s="44">
        <v>9200</v>
      </c>
      <c r="B399" s="45" t="s">
        <v>543</v>
      </c>
      <c r="C399" s="46">
        <v>0</v>
      </c>
    </row>
    <row r="400" spans="1:3" hidden="1" x14ac:dyDescent="0.25">
      <c r="A400" s="47">
        <v>921</v>
      </c>
      <c r="B400" s="48" t="s">
        <v>544</v>
      </c>
      <c r="C400" s="49"/>
    </row>
    <row r="401" spans="1:3" hidden="1" x14ac:dyDescent="0.25">
      <c r="A401" s="47">
        <v>922</v>
      </c>
      <c r="B401" s="48" t="s">
        <v>545</v>
      </c>
      <c r="C401" s="49"/>
    </row>
    <row r="402" spans="1:3" hidden="1" x14ac:dyDescent="0.25">
      <c r="A402" s="47">
        <v>923</v>
      </c>
      <c r="B402" s="48" t="s">
        <v>546</v>
      </c>
      <c r="C402" s="49"/>
    </row>
    <row r="403" spans="1:3" hidden="1" x14ac:dyDescent="0.25">
      <c r="A403" s="44">
        <v>9300</v>
      </c>
      <c r="B403" s="45" t="s">
        <v>547</v>
      </c>
      <c r="C403" s="46">
        <v>0</v>
      </c>
    </row>
    <row r="404" spans="1:3" hidden="1" x14ac:dyDescent="0.25">
      <c r="A404" s="47">
        <v>931</v>
      </c>
      <c r="B404" s="48" t="s">
        <v>548</v>
      </c>
      <c r="C404" s="49"/>
    </row>
    <row r="405" spans="1:3" hidden="1" x14ac:dyDescent="0.25">
      <c r="A405" s="44">
        <v>9400</v>
      </c>
      <c r="B405" s="45" t="s">
        <v>549</v>
      </c>
      <c r="C405" s="46">
        <v>0</v>
      </c>
    </row>
    <row r="406" spans="1:3" hidden="1" x14ac:dyDescent="0.25">
      <c r="A406" s="47">
        <v>941</v>
      </c>
      <c r="B406" s="48" t="s">
        <v>550</v>
      </c>
      <c r="C406" s="49"/>
    </row>
    <row r="407" spans="1:3" hidden="1" x14ac:dyDescent="0.25">
      <c r="A407" s="44">
        <v>9500</v>
      </c>
      <c r="B407" s="45" t="s">
        <v>551</v>
      </c>
      <c r="C407" s="46">
        <v>0</v>
      </c>
    </row>
    <row r="408" spans="1:3" hidden="1" x14ac:dyDescent="0.25">
      <c r="A408" s="47">
        <v>951</v>
      </c>
      <c r="B408" s="48" t="s">
        <v>552</v>
      </c>
      <c r="C408" s="49"/>
    </row>
    <row r="409" spans="1:3" hidden="1" x14ac:dyDescent="0.25">
      <c r="A409" s="44">
        <v>9600</v>
      </c>
      <c r="B409" s="45" t="s">
        <v>553</v>
      </c>
      <c r="C409" s="46">
        <v>0</v>
      </c>
    </row>
    <row r="410" spans="1:3" hidden="1" x14ac:dyDescent="0.25">
      <c r="A410" s="47">
        <v>961</v>
      </c>
      <c r="B410" s="48" t="s">
        <v>554</v>
      </c>
      <c r="C410" s="49"/>
    </row>
    <row r="411" spans="1:3" hidden="1" x14ac:dyDescent="0.25">
      <c r="A411" s="47">
        <v>962</v>
      </c>
      <c r="B411" s="48" t="s">
        <v>555</v>
      </c>
      <c r="C411" s="49"/>
    </row>
    <row r="412" spans="1:3" hidden="1" x14ac:dyDescent="0.25">
      <c r="A412" s="44">
        <v>9900</v>
      </c>
      <c r="B412" s="45" t="s">
        <v>556</v>
      </c>
      <c r="C412" s="46">
        <v>0</v>
      </c>
    </row>
    <row r="413" spans="1:3" hidden="1" x14ac:dyDescent="0.25">
      <c r="A413" s="55">
        <v>991</v>
      </c>
      <c r="B413" s="56" t="s">
        <v>557</v>
      </c>
      <c r="C413" s="57"/>
    </row>
    <row r="414" spans="1:3" x14ac:dyDescent="0.25">
      <c r="A414" s="111" t="s">
        <v>558</v>
      </c>
      <c r="B414" s="112"/>
      <c r="C414" s="58">
        <f>+C4+C41+C106+C191+C251+C332+C394</f>
        <v>38099791</v>
      </c>
    </row>
    <row r="416" spans="1:3" x14ac:dyDescent="0.25">
      <c r="A416" s="113" t="s">
        <v>559</v>
      </c>
      <c r="B416" s="113"/>
      <c r="C416" s="113"/>
    </row>
    <row r="417" spans="1:3" x14ac:dyDescent="0.25">
      <c r="A417" s="60" t="s">
        <v>526</v>
      </c>
    </row>
    <row r="418" spans="1:3" x14ac:dyDescent="0.25">
      <c r="A418" s="113" t="s">
        <v>560</v>
      </c>
      <c r="B418" s="113"/>
      <c r="C418" s="113"/>
    </row>
  </sheetData>
  <autoFilter ref="A4:C414" xr:uid="{00000000-0009-0000-0000-000002000000}">
    <filterColumn colId="2">
      <filters>
        <filter val="$1,000.00"/>
        <filter val="$1,275,000.00"/>
        <filter val="$1,409,869.69"/>
        <filter val="$1,496,262.00"/>
        <filter val="$1,537,525.03"/>
        <filter val="$1,718,461.08"/>
        <filter val="$1,923,055.00"/>
        <filter val="$1,935,055.00"/>
        <filter val="$10,000.00"/>
        <filter val="$113,000.00"/>
        <filter val="$116,200.00"/>
        <filter val="$12,000.00"/>
        <filter val="$13,248,057.57"/>
        <filter val="$132,500.00"/>
        <filter val="$14,000.00"/>
        <filter val="$144,807.81"/>
        <filter val="$15,000.00"/>
        <filter val="$156,000.00"/>
        <filter val="$16,037,935.79"/>
        <filter val="$163,000.00"/>
        <filter val="$165,000.00"/>
        <filter val="$183,262.00"/>
        <filter val="$185,652.87"/>
        <filter val="$2,000.00"/>
        <filter val="$2,018,091.14"/>
        <filter val="$2,220,868.54"/>
        <filter val="$2,299,486.73"/>
        <filter val="$2,365,676.35"/>
        <filter val="$2,623,127.28"/>
        <filter val="$206,000.00"/>
        <filter val="$238,000.00"/>
        <filter val="$24,000.00"/>
        <filter val="$246,637.71"/>
        <filter val="$25,000.00"/>
        <filter val="$250,000.00"/>
        <filter val="$295,939.64"/>
        <filter val="$3,276,989.60"/>
        <filter val="$300,000.00"/>
        <filter val="$31,000.00"/>
        <filter val="$320,000.00"/>
        <filter val="$328,000.00"/>
        <filter val="$339,000.00"/>
        <filter val="$35,901.40"/>
        <filter val="$358,439.64"/>
        <filter val="$362,000.00"/>
        <filter val="$375,000.00"/>
        <filter val="$378,000.00"/>
        <filter val="$38,099,791.00"/>
        <filter val="$4,900,000.00"/>
        <filter val="$400,000.00"/>
        <filter val="$407,127.28"/>
        <filter val="$43,200.00"/>
        <filter val="$45,000.00"/>
        <filter val="$46,011.84"/>
        <filter val="$496,000.00"/>
        <filter val="$5,000.00"/>
        <filter val="$50,000.00"/>
        <filter val="$578,262.00"/>
        <filter val="$587,000.00"/>
        <filter val="$59,500.00"/>
        <filter val="$60,000.00"/>
        <filter val="$62,500.00"/>
        <filter val="$664,000.00"/>
        <filter val="$7,000.00"/>
        <filter val="$7,358,022.73"/>
        <filter val="$71,000.00"/>
        <filter val="$73,000.00"/>
        <filter val="$767,748.92"/>
        <filter val="$78,536.00"/>
        <filter val="$790,779.60"/>
        <filter val="$8,000.00"/>
        <filter val="$80,000.00"/>
        <filter val="$82,000.00"/>
        <filter val="$863,231.98"/>
        <filter val="$9,000.00"/>
        <filter val="$95,000.00"/>
      </filters>
    </filterColumn>
  </autoFilter>
  <mergeCells count="6">
    <mergeCell ref="A3:B3"/>
    <mergeCell ref="A414:B414"/>
    <mergeCell ref="A416:C416"/>
    <mergeCell ref="A418:C418"/>
    <mergeCell ref="A1:C1"/>
    <mergeCell ref="A2:C2"/>
  </mergeCells>
  <pageMargins left="0.70866141732283472" right="0.70866141732283472" top="0.74803149606299213" bottom="0.74803149606299213" header="0.31496062992125984" footer="0.31496062992125984"/>
  <pageSetup scale="71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F144"/>
  <sheetViews>
    <sheetView workbookViewId="0">
      <selection sqref="A1:F1"/>
    </sheetView>
  </sheetViews>
  <sheetFormatPr baseColWidth="10" defaultColWidth="11.42578125" defaultRowHeight="15" x14ac:dyDescent="0.25"/>
  <cols>
    <col min="1" max="1" width="24.85546875" customWidth="1"/>
    <col min="2" max="2" width="45.7109375" bestFit="1" customWidth="1"/>
    <col min="3" max="3" width="19.7109375" bestFit="1" customWidth="1"/>
  </cols>
  <sheetData>
    <row r="1" spans="1:6" x14ac:dyDescent="0.25">
      <c r="A1" s="108" t="s">
        <v>4</v>
      </c>
      <c r="B1" s="108"/>
      <c r="C1" s="108"/>
      <c r="D1" s="105"/>
      <c r="E1" s="105"/>
      <c r="F1" s="105"/>
    </row>
    <row r="2" spans="1:6" x14ac:dyDescent="0.25">
      <c r="A2" s="108" t="s">
        <v>5</v>
      </c>
      <c r="B2" s="108"/>
      <c r="C2" s="108"/>
      <c r="D2" s="105"/>
      <c r="E2" s="105"/>
      <c r="F2" s="105"/>
    </row>
    <row r="3" spans="1:6" ht="18.75" x14ac:dyDescent="0.25">
      <c r="A3" s="115" t="s">
        <v>561</v>
      </c>
      <c r="B3" s="115"/>
      <c r="C3" s="115"/>
    </row>
    <row r="4" spans="1:6" x14ac:dyDescent="0.25">
      <c r="A4" s="60" t="s">
        <v>526</v>
      </c>
      <c r="B4" s="61"/>
      <c r="C4" s="61"/>
    </row>
    <row r="5" spans="1:6" ht="25.5" x14ac:dyDescent="0.25">
      <c r="A5" s="116" t="s">
        <v>562</v>
      </c>
      <c r="B5" s="117"/>
      <c r="C5" s="102" t="s">
        <v>180</v>
      </c>
    </row>
    <row r="6" spans="1:6" x14ac:dyDescent="0.25">
      <c r="A6" s="62">
        <v>1</v>
      </c>
      <c r="B6" s="63" t="s">
        <v>563</v>
      </c>
      <c r="C6" s="64"/>
    </row>
    <row r="7" spans="1:6" hidden="1" x14ac:dyDescent="0.25">
      <c r="A7" s="44" t="s">
        <v>564</v>
      </c>
      <c r="B7" s="45" t="s">
        <v>565</v>
      </c>
      <c r="C7" s="65"/>
    </row>
    <row r="8" spans="1:6" hidden="1" x14ac:dyDescent="0.25">
      <c r="A8" s="47" t="s">
        <v>566</v>
      </c>
      <c r="B8" s="48" t="s">
        <v>567</v>
      </c>
      <c r="C8" s="66"/>
    </row>
    <row r="9" spans="1:6" hidden="1" x14ac:dyDescent="0.25">
      <c r="A9" s="47" t="s">
        <v>568</v>
      </c>
      <c r="B9" s="48" t="s">
        <v>569</v>
      </c>
      <c r="C9" s="66"/>
    </row>
    <row r="10" spans="1:6" hidden="1" x14ac:dyDescent="0.25">
      <c r="A10" s="44" t="s">
        <v>570</v>
      </c>
      <c r="B10" s="45" t="s">
        <v>571</v>
      </c>
      <c r="C10" s="65"/>
    </row>
    <row r="11" spans="1:6" hidden="1" x14ac:dyDescent="0.25">
      <c r="A11" s="47" t="s">
        <v>572</v>
      </c>
      <c r="B11" s="48" t="s">
        <v>573</v>
      </c>
      <c r="C11" s="66"/>
    </row>
    <row r="12" spans="1:6" hidden="1" x14ac:dyDescent="0.25">
      <c r="A12" s="47" t="s">
        <v>574</v>
      </c>
      <c r="B12" s="48" t="s">
        <v>575</v>
      </c>
      <c r="C12" s="66"/>
    </row>
    <row r="13" spans="1:6" hidden="1" x14ac:dyDescent="0.25">
      <c r="A13" s="47" t="s">
        <v>576</v>
      </c>
      <c r="B13" s="48" t="s">
        <v>577</v>
      </c>
      <c r="C13" s="66"/>
    </row>
    <row r="14" spans="1:6" hidden="1" x14ac:dyDescent="0.25">
      <c r="A14" s="47" t="s">
        <v>578</v>
      </c>
      <c r="B14" s="48" t="s">
        <v>579</v>
      </c>
      <c r="C14" s="66"/>
    </row>
    <row r="15" spans="1:6" hidden="1" x14ac:dyDescent="0.25">
      <c r="A15" s="44" t="s">
        <v>580</v>
      </c>
      <c r="B15" s="45" t="s">
        <v>581</v>
      </c>
      <c r="C15" s="65"/>
    </row>
    <row r="16" spans="1:6" hidden="1" x14ac:dyDescent="0.25">
      <c r="A16" s="47" t="s">
        <v>582</v>
      </c>
      <c r="B16" s="48" t="s">
        <v>583</v>
      </c>
      <c r="C16" s="66"/>
    </row>
    <row r="17" spans="1:3" hidden="1" x14ac:dyDescent="0.25">
      <c r="A17" s="47" t="s">
        <v>584</v>
      </c>
      <c r="B17" s="48" t="s">
        <v>585</v>
      </c>
      <c r="C17" s="66"/>
    </row>
    <row r="18" spans="1:3" hidden="1" x14ac:dyDescent="0.25">
      <c r="A18" s="47" t="s">
        <v>586</v>
      </c>
      <c r="B18" s="48" t="s">
        <v>587</v>
      </c>
      <c r="C18" s="66"/>
    </row>
    <row r="19" spans="1:3" hidden="1" x14ac:dyDescent="0.25">
      <c r="A19" s="47" t="s">
        <v>588</v>
      </c>
      <c r="B19" s="48" t="s">
        <v>589</v>
      </c>
      <c r="C19" s="66"/>
    </row>
    <row r="20" spans="1:3" hidden="1" x14ac:dyDescent="0.25">
      <c r="A20" s="47" t="s">
        <v>590</v>
      </c>
      <c r="B20" s="48" t="s">
        <v>591</v>
      </c>
      <c r="C20" s="66"/>
    </row>
    <row r="21" spans="1:3" hidden="1" x14ac:dyDescent="0.25">
      <c r="A21" s="47" t="s">
        <v>592</v>
      </c>
      <c r="B21" s="48" t="s">
        <v>593</v>
      </c>
      <c r="C21" s="66"/>
    </row>
    <row r="22" spans="1:3" hidden="1" x14ac:dyDescent="0.25">
      <c r="A22" s="47" t="s">
        <v>594</v>
      </c>
      <c r="B22" s="48" t="s">
        <v>595</v>
      </c>
      <c r="C22" s="66"/>
    </row>
    <row r="23" spans="1:3" hidden="1" x14ac:dyDescent="0.25">
      <c r="A23" s="47" t="s">
        <v>596</v>
      </c>
      <c r="B23" s="48" t="s">
        <v>597</v>
      </c>
      <c r="C23" s="66"/>
    </row>
    <row r="24" spans="1:3" hidden="1" x14ac:dyDescent="0.25">
      <c r="A24" s="47" t="s">
        <v>598</v>
      </c>
      <c r="B24" s="48" t="s">
        <v>599</v>
      </c>
      <c r="C24" s="66"/>
    </row>
    <row r="25" spans="1:3" hidden="1" x14ac:dyDescent="0.25">
      <c r="A25" s="44" t="s">
        <v>600</v>
      </c>
      <c r="B25" s="45" t="s">
        <v>601</v>
      </c>
      <c r="C25" s="65"/>
    </row>
    <row r="26" spans="1:3" hidden="1" x14ac:dyDescent="0.25">
      <c r="A26" s="47" t="s">
        <v>602</v>
      </c>
      <c r="B26" s="48" t="s">
        <v>603</v>
      </c>
      <c r="C26" s="66"/>
    </row>
    <row r="27" spans="1:3" hidden="1" x14ac:dyDescent="0.25">
      <c r="A27" s="44" t="s">
        <v>604</v>
      </c>
      <c r="B27" s="45" t="s">
        <v>605</v>
      </c>
      <c r="C27" s="65"/>
    </row>
    <row r="28" spans="1:3" hidden="1" x14ac:dyDescent="0.25">
      <c r="A28" s="47" t="s">
        <v>606</v>
      </c>
      <c r="B28" s="48" t="s">
        <v>607</v>
      </c>
      <c r="C28" s="66"/>
    </row>
    <row r="29" spans="1:3" hidden="1" x14ac:dyDescent="0.25">
      <c r="A29" s="47" t="s">
        <v>608</v>
      </c>
      <c r="B29" s="48" t="s">
        <v>609</v>
      </c>
      <c r="C29" s="66"/>
    </row>
    <row r="30" spans="1:3" ht="26.25" hidden="1" x14ac:dyDescent="0.25">
      <c r="A30" s="44" t="s">
        <v>610</v>
      </c>
      <c r="B30" s="45" t="s">
        <v>611</v>
      </c>
      <c r="C30" s="65"/>
    </row>
    <row r="31" spans="1:3" hidden="1" x14ac:dyDescent="0.25">
      <c r="A31" s="47" t="s">
        <v>612</v>
      </c>
      <c r="B31" s="48" t="s">
        <v>613</v>
      </c>
      <c r="C31" s="66"/>
    </row>
    <row r="32" spans="1:3" hidden="1" x14ac:dyDescent="0.25">
      <c r="A32" s="47" t="s">
        <v>614</v>
      </c>
      <c r="B32" s="48" t="s">
        <v>615</v>
      </c>
      <c r="C32" s="66"/>
    </row>
    <row r="33" spans="1:3" hidden="1" x14ac:dyDescent="0.25">
      <c r="A33" s="47" t="s">
        <v>616</v>
      </c>
      <c r="B33" s="48" t="s">
        <v>617</v>
      </c>
      <c r="C33" s="66"/>
    </row>
    <row r="34" spans="1:3" hidden="1" x14ac:dyDescent="0.25">
      <c r="A34" s="47" t="s">
        <v>618</v>
      </c>
      <c r="B34" s="48" t="s">
        <v>619</v>
      </c>
      <c r="C34" s="66"/>
    </row>
    <row r="35" spans="1:3" hidden="1" x14ac:dyDescent="0.25">
      <c r="A35" s="44" t="s">
        <v>620</v>
      </c>
      <c r="B35" s="45" t="s">
        <v>335</v>
      </c>
      <c r="C35" s="65"/>
    </row>
    <row r="36" spans="1:3" ht="26.25" hidden="1" x14ac:dyDescent="0.25">
      <c r="A36" s="47" t="s">
        <v>621</v>
      </c>
      <c r="B36" s="48" t="s">
        <v>622</v>
      </c>
      <c r="C36" s="66"/>
    </row>
    <row r="37" spans="1:3" hidden="1" x14ac:dyDescent="0.25">
      <c r="A37" s="47" t="s">
        <v>623</v>
      </c>
      <c r="B37" s="48" t="s">
        <v>624</v>
      </c>
      <c r="C37" s="66"/>
    </row>
    <row r="38" spans="1:3" hidden="1" x14ac:dyDescent="0.25">
      <c r="A38" s="47" t="s">
        <v>625</v>
      </c>
      <c r="B38" s="48" t="s">
        <v>626</v>
      </c>
      <c r="C38" s="66"/>
    </row>
    <row r="39" spans="1:3" hidden="1" x14ac:dyDescent="0.25">
      <c r="A39" s="47" t="s">
        <v>627</v>
      </c>
      <c r="B39" s="48" t="s">
        <v>628</v>
      </c>
      <c r="C39" s="66"/>
    </row>
    <row r="40" spans="1:3" hidden="1" x14ac:dyDescent="0.25">
      <c r="A40" s="47" t="s">
        <v>629</v>
      </c>
      <c r="B40" s="48" t="s">
        <v>599</v>
      </c>
      <c r="C40" s="66"/>
    </row>
    <row r="41" spans="1:3" x14ac:dyDescent="0.25">
      <c r="A41" s="62">
        <v>2</v>
      </c>
      <c r="B41" s="63" t="s">
        <v>630</v>
      </c>
      <c r="C41" s="67">
        <f>+C63</f>
        <v>38099791</v>
      </c>
    </row>
    <row r="42" spans="1:3" hidden="1" x14ac:dyDescent="0.25">
      <c r="A42" s="44" t="s">
        <v>631</v>
      </c>
      <c r="B42" s="45" t="s">
        <v>632</v>
      </c>
      <c r="C42" s="65"/>
    </row>
    <row r="43" spans="1:3" hidden="1" x14ac:dyDescent="0.25">
      <c r="A43" s="47" t="s">
        <v>633</v>
      </c>
      <c r="B43" s="48" t="s">
        <v>634</v>
      </c>
      <c r="C43" s="66"/>
    </row>
    <row r="44" spans="1:3" hidden="1" x14ac:dyDescent="0.25">
      <c r="A44" s="47" t="s">
        <v>61</v>
      </c>
      <c r="B44" s="48" t="s">
        <v>635</v>
      </c>
      <c r="C44" s="66"/>
    </row>
    <row r="45" spans="1:3" ht="26.25" hidden="1" x14ac:dyDescent="0.25">
      <c r="A45" s="47" t="s">
        <v>636</v>
      </c>
      <c r="B45" s="48" t="s">
        <v>637</v>
      </c>
      <c r="C45" s="66"/>
    </row>
    <row r="46" spans="1:3" hidden="1" x14ac:dyDescent="0.25">
      <c r="A46" s="47" t="s">
        <v>638</v>
      </c>
      <c r="B46" s="48" t="s">
        <v>639</v>
      </c>
      <c r="C46" s="66"/>
    </row>
    <row r="47" spans="1:3" hidden="1" x14ac:dyDescent="0.25">
      <c r="A47" s="47" t="s">
        <v>79</v>
      </c>
      <c r="B47" s="48" t="s">
        <v>640</v>
      </c>
      <c r="C47" s="66"/>
    </row>
    <row r="48" spans="1:3" hidden="1" x14ac:dyDescent="0.25">
      <c r="A48" s="47" t="s">
        <v>641</v>
      </c>
      <c r="B48" s="48" t="s">
        <v>642</v>
      </c>
      <c r="C48" s="66"/>
    </row>
    <row r="49" spans="1:3" hidden="1" x14ac:dyDescent="0.25">
      <c r="A49" s="44" t="s">
        <v>643</v>
      </c>
      <c r="B49" s="45" t="s">
        <v>644</v>
      </c>
      <c r="C49" s="65"/>
    </row>
    <row r="50" spans="1:3" hidden="1" x14ac:dyDescent="0.25">
      <c r="A50" s="47" t="s">
        <v>645</v>
      </c>
      <c r="B50" s="48" t="s">
        <v>646</v>
      </c>
      <c r="C50" s="66"/>
    </row>
    <row r="51" spans="1:3" hidden="1" x14ac:dyDescent="0.25">
      <c r="A51" s="47" t="s">
        <v>81</v>
      </c>
      <c r="B51" s="48" t="s">
        <v>647</v>
      </c>
      <c r="C51" s="66"/>
    </row>
    <row r="52" spans="1:3" hidden="1" x14ac:dyDescent="0.25">
      <c r="A52" s="47" t="s">
        <v>648</v>
      </c>
      <c r="B52" s="48" t="s">
        <v>649</v>
      </c>
      <c r="C52" s="66"/>
    </row>
    <row r="53" spans="1:3" hidden="1" x14ac:dyDescent="0.25">
      <c r="A53" s="47" t="s">
        <v>650</v>
      </c>
      <c r="B53" s="48" t="s">
        <v>651</v>
      </c>
      <c r="C53" s="66"/>
    </row>
    <row r="54" spans="1:3" hidden="1" x14ac:dyDescent="0.25">
      <c r="A54" s="47" t="s">
        <v>652</v>
      </c>
      <c r="B54" s="48" t="s">
        <v>653</v>
      </c>
      <c r="C54" s="66"/>
    </row>
    <row r="55" spans="1:3" hidden="1" x14ac:dyDescent="0.25">
      <c r="A55" s="47" t="s">
        <v>654</v>
      </c>
      <c r="B55" s="48" t="s">
        <v>655</v>
      </c>
      <c r="C55" s="66"/>
    </row>
    <row r="56" spans="1:3" hidden="1" x14ac:dyDescent="0.25">
      <c r="A56" s="47" t="s">
        <v>656</v>
      </c>
      <c r="B56" s="48" t="s">
        <v>657</v>
      </c>
      <c r="C56" s="66"/>
    </row>
    <row r="57" spans="1:3" hidden="1" x14ac:dyDescent="0.25">
      <c r="A57" s="44" t="s">
        <v>658</v>
      </c>
      <c r="B57" s="45" t="s">
        <v>659</v>
      </c>
      <c r="C57" s="65"/>
    </row>
    <row r="58" spans="1:3" hidden="1" x14ac:dyDescent="0.25">
      <c r="A58" s="47" t="s">
        <v>660</v>
      </c>
      <c r="B58" s="48" t="s">
        <v>661</v>
      </c>
      <c r="C58" s="66"/>
    </row>
    <row r="59" spans="1:3" hidden="1" x14ac:dyDescent="0.25">
      <c r="A59" s="47" t="s">
        <v>662</v>
      </c>
      <c r="B59" s="48" t="s">
        <v>663</v>
      </c>
      <c r="C59" s="66"/>
    </row>
    <row r="60" spans="1:3" hidden="1" x14ac:dyDescent="0.25">
      <c r="A60" s="47" t="s">
        <v>664</v>
      </c>
      <c r="B60" s="48" t="s">
        <v>665</v>
      </c>
      <c r="C60" s="66"/>
    </row>
    <row r="61" spans="1:3" hidden="1" x14ac:dyDescent="0.25">
      <c r="A61" s="47" t="s">
        <v>666</v>
      </c>
      <c r="B61" s="48" t="s">
        <v>667</v>
      </c>
      <c r="C61" s="66"/>
    </row>
    <row r="62" spans="1:3" hidden="1" x14ac:dyDescent="0.25">
      <c r="A62" s="47" t="s">
        <v>668</v>
      </c>
      <c r="B62" s="48" t="s">
        <v>669</v>
      </c>
      <c r="C62" s="66"/>
    </row>
    <row r="63" spans="1:3" ht="26.25" x14ac:dyDescent="0.25">
      <c r="A63" s="44" t="s">
        <v>670</v>
      </c>
      <c r="B63" s="45" t="s">
        <v>671</v>
      </c>
      <c r="C63" s="68">
        <f>+C65</f>
        <v>38099791</v>
      </c>
    </row>
    <row r="64" spans="1:3" hidden="1" x14ac:dyDescent="0.25">
      <c r="A64" s="47" t="s">
        <v>672</v>
      </c>
      <c r="B64" s="48" t="s">
        <v>673</v>
      </c>
      <c r="C64" s="66"/>
    </row>
    <row r="65" spans="1:3" x14ac:dyDescent="0.25">
      <c r="A65" s="47" t="s">
        <v>50</v>
      </c>
      <c r="B65" s="48" t="s">
        <v>674</v>
      </c>
      <c r="C65" s="49">
        <v>38099791</v>
      </c>
    </row>
    <row r="66" spans="1:3" hidden="1" x14ac:dyDescent="0.25">
      <c r="A66" s="47" t="s">
        <v>675</v>
      </c>
      <c r="B66" s="48" t="s">
        <v>676</v>
      </c>
      <c r="C66" s="66"/>
    </row>
    <row r="67" spans="1:3" ht="26.25" hidden="1" x14ac:dyDescent="0.25">
      <c r="A67" s="47" t="s">
        <v>677</v>
      </c>
      <c r="B67" s="48" t="s">
        <v>678</v>
      </c>
      <c r="C67" s="66"/>
    </row>
    <row r="68" spans="1:3" hidden="1" x14ac:dyDescent="0.25">
      <c r="A68" s="44" t="s">
        <v>679</v>
      </c>
      <c r="B68" s="45" t="s">
        <v>680</v>
      </c>
      <c r="C68" s="65"/>
    </row>
    <row r="69" spans="1:3" hidden="1" x14ac:dyDescent="0.25">
      <c r="A69" s="47" t="s">
        <v>681</v>
      </c>
      <c r="B69" s="48" t="s">
        <v>682</v>
      </c>
      <c r="C69" s="66"/>
    </row>
    <row r="70" spans="1:3" hidden="1" x14ac:dyDescent="0.25">
      <c r="A70" s="47" t="s">
        <v>683</v>
      </c>
      <c r="B70" s="48" t="s">
        <v>684</v>
      </c>
      <c r="C70" s="66"/>
    </row>
    <row r="71" spans="1:3" hidden="1" x14ac:dyDescent="0.25">
      <c r="A71" s="47" t="s">
        <v>685</v>
      </c>
      <c r="B71" s="48" t="s">
        <v>686</v>
      </c>
      <c r="C71" s="66"/>
    </row>
    <row r="72" spans="1:3" hidden="1" x14ac:dyDescent="0.25">
      <c r="A72" s="47" t="s">
        <v>687</v>
      </c>
      <c r="B72" s="48" t="s">
        <v>688</v>
      </c>
      <c r="C72" s="66"/>
    </row>
    <row r="73" spans="1:3" hidden="1" x14ac:dyDescent="0.25">
      <c r="A73" s="47" t="s">
        <v>689</v>
      </c>
      <c r="B73" s="48" t="s">
        <v>690</v>
      </c>
      <c r="C73" s="66"/>
    </row>
    <row r="74" spans="1:3" hidden="1" x14ac:dyDescent="0.25">
      <c r="A74" s="47" t="s">
        <v>691</v>
      </c>
      <c r="B74" s="48" t="s">
        <v>692</v>
      </c>
      <c r="C74" s="66"/>
    </row>
    <row r="75" spans="1:3" hidden="1" x14ac:dyDescent="0.25">
      <c r="A75" s="44" t="s">
        <v>693</v>
      </c>
      <c r="B75" s="45" t="s">
        <v>694</v>
      </c>
      <c r="C75" s="65"/>
    </row>
    <row r="76" spans="1:3" hidden="1" x14ac:dyDescent="0.25">
      <c r="A76" s="47" t="s">
        <v>695</v>
      </c>
      <c r="B76" s="48" t="s">
        <v>696</v>
      </c>
      <c r="C76" s="66"/>
    </row>
    <row r="77" spans="1:3" hidden="1" x14ac:dyDescent="0.25">
      <c r="A77" s="47" t="s">
        <v>697</v>
      </c>
      <c r="B77" s="48" t="s">
        <v>698</v>
      </c>
      <c r="C77" s="66"/>
    </row>
    <row r="78" spans="1:3" hidden="1" x14ac:dyDescent="0.25">
      <c r="A78" s="47" t="s">
        <v>699</v>
      </c>
      <c r="B78" s="48" t="s">
        <v>700</v>
      </c>
      <c r="C78" s="66"/>
    </row>
    <row r="79" spans="1:3" hidden="1" x14ac:dyDescent="0.25">
      <c r="A79" s="47" t="s">
        <v>701</v>
      </c>
      <c r="B79" s="48" t="s">
        <v>702</v>
      </c>
      <c r="C79" s="66"/>
    </row>
    <row r="80" spans="1:3" hidden="1" x14ac:dyDescent="0.25">
      <c r="A80" s="47" t="s">
        <v>703</v>
      </c>
      <c r="B80" s="48" t="s">
        <v>704</v>
      </c>
      <c r="C80" s="66"/>
    </row>
    <row r="81" spans="1:3" hidden="1" x14ac:dyDescent="0.25">
      <c r="A81" s="47" t="s">
        <v>705</v>
      </c>
      <c r="B81" s="48" t="s">
        <v>706</v>
      </c>
      <c r="C81" s="66"/>
    </row>
    <row r="82" spans="1:3" hidden="1" x14ac:dyDescent="0.25">
      <c r="A82" s="47" t="s">
        <v>707</v>
      </c>
      <c r="B82" s="48" t="s">
        <v>708</v>
      </c>
      <c r="C82" s="66"/>
    </row>
    <row r="83" spans="1:3" hidden="1" x14ac:dyDescent="0.25">
      <c r="A83" s="47" t="s">
        <v>709</v>
      </c>
      <c r="B83" s="48" t="s">
        <v>710</v>
      </c>
      <c r="C83" s="66"/>
    </row>
    <row r="84" spans="1:3" hidden="1" x14ac:dyDescent="0.25">
      <c r="A84" s="47" t="s">
        <v>711</v>
      </c>
      <c r="B84" s="48" t="s">
        <v>712</v>
      </c>
      <c r="C84" s="66"/>
    </row>
    <row r="85" spans="1:3" hidden="1" x14ac:dyDescent="0.25">
      <c r="A85" s="44" t="s">
        <v>713</v>
      </c>
      <c r="B85" s="45" t="s">
        <v>714</v>
      </c>
      <c r="C85" s="65"/>
    </row>
    <row r="86" spans="1:3" hidden="1" x14ac:dyDescent="0.25">
      <c r="A86" s="47" t="s">
        <v>715</v>
      </c>
      <c r="B86" s="48" t="s">
        <v>716</v>
      </c>
      <c r="C86" s="66"/>
    </row>
    <row r="87" spans="1:3" hidden="1" x14ac:dyDescent="0.25">
      <c r="A87" s="62">
        <v>3</v>
      </c>
      <c r="B87" s="63" t="s">
        <v>717</v>
      </c>
      <c r="C87" s="64"/>
    </row>
    <row r="88" spans="1:3" ht="26.25" hidden="1" x14ac:dyDescent="0.25">
      <c r="A88" s="44" t="s">
        <v>718</v>
      </c>
      <c r="B88" s="45" t="s">
        <v>719</v>
      </c>
      <c r="C88" s="65"/>
    </row>
    <row r="89" spans="1:3" hidden="1" x14ac:dyDescent="0.25">
      <c r="A89" s="47" t="s">
        <v>720</v>
      </c>
      <c r="B89" s="48" t="s">
        <v>721</v>
      </c>
      <c r="C89" s="66"/>
    </row>
    <row r="90" spans="1:3" hidden="1" x14ac:dyDescent="0.25">
      <c r="A90" s="47" t="s">
        <v>722</v>
      </c>
      <c r="B90" s="48" t="s">
        <v>723</v>
      </c>
      <c r="C90" s="66"/>
    </row>
    <row r="91" spans="1:3" ht="26.25" hidden="1" x14ac:dyDescent="0.25">
      <c r="A91" s="44" t="s">
        <v>724</v>
      </c>
      <c r="B91" s="45" t="s">
        <v>725</v>
      </c>
      <c r="C91" s="65"/>
    </row>
    <row r="92" spans="1:3" hidden="1" x14ac:dyDescent="0.25">
      <c r="A92" s="47" t="s">
        <v>726</v>
      </c>
      <c r="B92" s="48" t="s">
        <v>727</v>
      </c>
      <c r="C92" s="66"/>
    </row>
    <row r="93" spans="1:3" hidden="1" x14ac:dyDescent="0.25">
      <c r="A93" s="47" t="s">
        <v>728</v>
      </c>
      <c r="B93" s="48" t="s">
        <v>729</v>
      </c>
      <c r="C93" s="66"/>
    </row>
    <row r="94" spans="1:3" hidden="1" x14ac:dyDescent="0.25">
      <c r="A94" s="47" t="s">
        <v>730</v>
      </c>
      <c r="B94" s="48" t="s">
        <v>731</v>
      </c>
      <c r="C94" s="66"/>
    </row>
    <row r="95" spans="1:3" hidden="1" x14ac:dyDescent="0.25">
      <c r="A95" s="47" t="s">
        <v>732</v>
      </c>
      <c r="B95" s="48" t="s">
        <v>733</v>
      </c>
      <c r="C95" s="66"/>
    </row>
    <row r="96" spans="1:3" hidden="1" x14ac:dyDescent="0.25">
      <c r="A96" s="47" t="s">
        <v>734</v>
      </c>
      <c r="B96" s="48" t="s">
        <v>735</v>
      </c>
      <c r="C96" s="66"/>
    </row>
    <row r="97" spans="1:3" hidden="1" x14ac:dyDescent="0.25">
      <c r="A97" s="47" t="s">
        <v>736</v>
      </c>
      <c r="B97" s="48" t="s">
        <v>737</v>
      </c>
      <c r="C97" s="66"/>
    </row>
    <row r="98" spans="1:3" hidden="1" x14ac:dyDescent="0.25">
      <c r="A98" s="44" t="s">
        <v>738</v>
      </c>
      <c r="B98" s="45" t="s">
        <v>739</v>
      </c>
      <c r="C98" s="65"/>
    </row>
    <row r="99" spans="1:3" hidden="1" x14ac:dyDescent="0.25">
      <c r="A99" s="47" t="s">
        <v>740</v>
      </c>
      <c r="B99" s="48" t="s">
        <v>741</v>
      </c>
      <c r="C99" s="66"/>
    </row>
    <row r="100" spans="1:3" hidden="1" x14ac:dyDescent="0.25">
      <c r="A100" s="47" t="s">
        <v>742</v>
      </c>
      <c r="B100" s="48" t="s">
        <v>743</v>
      </c>
      <c r="C100" s="66"/>
    </row>
    <row r="101" spans="1:3" hidden="1" x14ac:dyDescent="0.25">
      <c r="A101" s="47" t="s">
        <v>744</v>
      </c>
      <c r="B101" s="48" t="s">
        <v>745</v>
      </c>
      <c r="C101" s="66"/>
    </row>
    <row r="102" spans="1:3" hidden="1" x14ac:dyDescent="0.25">
      <c r="A102" s="47" t="s">
        <v>746</v>
      </c>
      <c r="B102" s="48" t="s">
        <v>747</v>
      </c>
      <c r="C102" s="66"/>
    </row>
    <row r="103" spans="1:3" hidden="1" x14ac:dyDescent="0.25">
      <c r="A103" s="47" t="s">
        <v>748</v>
      </c>
      <c r="B103" s="48" t="s">
        <v>749</v>
      </c>
      <c r="C103" s="66"/>
    </row>
    <row r="104" spans="1:3" hidden="1" x14ac:dyDescent="0.25">
      <c r="A104" s="47" t="s">
        <v>750</v>
      </c>
      <c r="B104" s="48" t="s">
        <v>751</v>
      </c>
      <c r="C104" s="66"/>
    </row>
    <row r="105" spans="1:3" hidden="1" x14ac:dyDescent="0.25">
      <c r="A105" s="44" t="s">
        <v>752</v>
      </c>
      <c r="B105" s="45" t="s">
        <v>753</v>
      </c>
      <c r="C105" s="65"/>
    </row>
    <row r="106" spans="1:3" ht="26.25" hidden="1" x14ac:dyDescent="0.25">
      <c r="A106" s="47" t="s">
        <v>754</v>
      </c>
      <c r="B106" s="48" t="s">
        <v>755</v>
      </c>
      <c r="C106" s="66"/>
    </row>
    <row r="107" spans="1:3" hidden="1" x14ac:dyDescent="0.25">
      <c r="A107" s="47" t="s">
        <v>756</v>
      </c>
      <c r="B107" s="48" t="s">
        <v>757</v>
      </c>
      <c r="C107" s="66"/>
    </row>
    <row r="108" spans="1:3" hidden="1" x14ac:dyDescent="0.25">
      <c r="A108" s="47" t="s">
        <v>758</v>
      </c>
      <c r="B108" s="48" t="s">
        <v>759</v>
      </c>
      <c r="C108" s="66"/>
    </row>
    <row r="109" spans="1:3" hidden="1" x14ac:dyDescent="0.25">
      <c r="A109" s="44" t="s">
        <v>760</v>
      </c>
      <c r="B109" s="45" t="s">
        <v>761</v>
      </c>
      <c r="C109" s="65"/>
    </row>
    <row r="110" spans="1:3" hidden="1" x14ac:dyDescent="0.25">
      <c r="A110" s="47" t="s">
        <v>762</v>
      </c>
      <c r="B110" s="48" t="s">
        <v>763</v>
      </c>
      <c r="C110" s="66"/>
    </row>
    <row r="111" spans="1:3" hidden="1" x14ac:dyDescent="0.25">
      <c r="A111" s="47" t="s">
        <v>764</v>
      </c>
      <c r="B111" s="48" t="s">
        <v>765</v>
      </c>
      <c r="C111" s="66"/>
    </row>
    <row r="112" spans="1:3" hidden="1" x14ac:dyDescent="0.25">
      <c r="A112" s="47" t="s">
        <v>766</v>
      </c>
      <c r="B112" s="48" t="s">
        <v>767</v>
      </c>
      <c r="C112" s="66"/>
    </row>
    <row r="113" spans="1:3" hidden="1" x14ac:dyDescent="0.25">
      <c r="A113" s="47" t="s">
        <v>768</v>
      </c>
      <c r="B113" s="48" t="s">
        <v>769</v>
      </c>
      <c r="C113" s="66"/>
    </row>
    <row r="114" spans="1:3" ht="26.25" hidden="1" x14ac:dyDescent="0.25">
      <c r="A114" s="47" t="s">
        <v>770</v>
      </c>
      <c r="B114" s="48" t="s">
        <v>771</v>
      </c>
      <c r="C114" s="66"/>
    </row>
    <row r="115" spans="1:3" hidden="1" x14ac:dyDescent="0.25">
      <c r="A115" s="47" t="s">
        <v>772</v>
      </c>
      <c r="B115" s="48" t="s">
        <v>773</v>
      </c>
      <c r="C115" s="66"/>
    </row>
    <row r="116" spans="1:3" hidden="1" x14ac:dyDescent="0.25">
      <c r="A116" s="44" t="s">
        <v>774</v>
      </c>
      <c r="B116" s="45" t="s">
        <v>775</v>
      </c>
      <c r="C116" s="65"/>
    </row>
    <row r="117" spans="1:3" hidden="1" x14ac:dyDescent="0.25">
      <c r="A117" s="47" t="s">
        <v>776</v>
      </c>
      <c r="B117" s="48" t="s">
        <v>777</v>
      </c>
      <c r="C117" s="66"/>
    </row>
    <row r="118" spans="1:3" hidden="1" x14ac:dyDescent="0.25">
      <c r="A118" s="44" t="s">
        <v>778</v>
      </c>
      <c r="B118" s="45" t="s">
        <v>779</v>
      </c>
      <c r="C118" s="65"/>
    </row>
    <row r="119" spans="1:3" hidden="1" x14ac:dyDescent="0.25">
      <c r="A119" s="47" t="s">
        <v>780</v>
      </c>
      <c r="B119" s="48" t="s">
        <v>781</v>
      </c>
      <c r="C119" s="66"/>
    </row>
    <row r="120" spans="1:3" hidden="1" x14ac:dyDescent="0.25">
      <c r="A120" s="47" t="s">
        <v>782</v>
      </c>
      <c r="B120" s="48" t="s">
        <v>783</v>
      </c>
      <c r="C120" s="66"/>
    </row>
    <row r="121" spans="1:3" hidden="1" x14ac:dyDescent="0.25">
      <c r="A121" s="44" t="s">
        <v>784</v>
      </c>
      <c r="B121" s="45" t="s">
        <v>785</v>
      </c>
      <c r="C121" s="65"/>
    </row>
    <row r="122" spans="1:3" hidden="1" x14ac:dyDescent="0.25">
      <c r="A122" s="47" t="s">
        <v>786</v>
      </c>
      <c r="B122" s="48" t="s">
        <v>787</v>
      </c>
      <c r="C122" s="66"/>
    </row>
    <row r="123" spans="1:3" hidden="1" x14ac:dyDescent="0.25">
      <c r="A123" s="47" t="s">
        <v>788</v>
      </c>
      <c r="B123" s="48" t="s">
        <v>789</v>
      </c>
      <c r="C123" s="66"/>
    </row>
    <row r="124" spans="1:3" hidden="1" x14ac:dyDescent="0.25">
      <c r="A124" s="47" t="s">
        <v>790</v>
      </c>
      <c r="B124" s="48" t="s">
        <v>791</v>
      </c>
      <c r="C124" s="66"/>
    </row>
    <row r="125" spans="1:3" hidden="1" x14ac:dyDescent="0.25">
      <c r="A125" s="47" t="s">
        <v>792</v>
      </c>
      <c r="B125" s="48" t="s">
        <v>793</v>
      </c>
      <c r="C125" s="66"/>
    </row>
    <row r="126" spans="1:3" ht="26.25" hidden="1" x14ac:dyDescent="0.25">
      <c r="A126" s="44" t="s">
        <v>794</v>
      </c>
      <c r="B126" s="45" t="s">
        <v>795</v>
      </c>
      <c r="C126" s="65"/>
    </row>
    <row r="127" spans="1:3" hidden="1" x14ac:dyDescent="0.25">
      <c r="A127" s="47" t="s">
        <v>796</v>
      </c>
      <c r="B127" s="48" t="s">
        <v>797</v>
      </c>
      <c r="C127" s="66"/>
    </row>
    <row r="128" spans="1:3" hidden="1" x14ac:dyDescent="0.25">
      <c r="A128" s="47" t="s">
        <v>798</v>
      </c>
      <c r="B128" s="48" t="s">
        <v>799</v>
      </c>
      <c r="C128" s="66"/>
    </row>
    <row r="129" spans="1:3" hidden="1" x14ac:dyDescent="0.25">
      <c r="A129" s="47" t="s">
        <v>800</v>
      </c>
      <c r="B129" s="48" t="s">
        <v>801</v>
      </c>
      <c r="C129" s="66"/>
    </row>
    <row r="130" spans="1:3" ht="26.25" hidden="1" x14ac:dyDescent="0.25">
      <c r="A130" s="62">
        <v>4</v>
      </c>
      <c r="B130" s="63" t="s">
        <v>802</v>
      </c>
      <c r="C130" s="64"/>
    </row>
    <row r="131" spans="1:3" ht="26.25" hidden="1" x14ac:dyDescent="0.25">
      <c r="A131" s="44" t="s">
        <v>803</v>
      </c>
      <c r="B131" s="45" t="s">
        <v>804</v>
      </c>
      <c r="C131" s="65"/>
    </row>
    <row r="132" spans="1:3" hidden="1" x14ac:dyDescent="0.25">
      <c r="A132" s="47" t="s">
        <v>805</v>
      </c>
      <c r="B132" s="48" t="s">
        <v>806</v>
      </c>
      <c r="C132" s="66"/>
    </row>
    <row r="133" spans="1:3" ht="39" hidden="1" x14ac:dyDescent="0.25">
      <c r="A133" s="44" t="s">
        <v>807</v>
      </c>
      <c r="B133" s="45" t="s">
        <v>808</v>
      </c>
      <c r="C133" s="69" t="s">
        <v>526</v>
      </c>
    </row>
    <row r="134" spans="1:3" ht="26.25" hidden="1" x14ac:dyDescent="0.25">
      <c r="A134" s="47" t="s">
        <v>809</v>
      </c>
      <c r="B134" s="48" t="s">
        <v>810</v>
      </c>
      <c r="C134" s="70" t="s">
        <v>526</v>
      </c>
    </row>
    <row r="135" spans="1:3" hidden="1" x14ac:dyDescent="0.25">
      <c r="A135" s="44" t="s">
        <v>811</v>
      </c>
      <c r="B135" s="45" t="s">
        <v>812</v>
      </c>
      <c r="C135" s="65"/>
    </row>
    <row r="136" spans="1:3" hidden="1" x14ac:dyDescent="0.25">
      <c r="A136" s="47" t="s">
        <v>813</v>
      </c>
      <c r="B136" s="48" t="s">
        <v>814</v>
      </c>
      <c r="C136" s="66"/>
    </row>
    <row r="137" spans="1:3" hidden="1" x14ac:dyDescent="0.25">
      <c r="A137" s="47" t="s">
        <v>815</v>
      </c>
      <c r="B137" s="48" t="s">
        <v>816</v>
      </c>
      <c r="C137" s="66"/>
    </row>
    <row r="138" spans="1:3" hidden="1" x14ac:dyDescent="0.25">
      <c r="A138" s="47" t="s">
        <v>817</v>
      </c>
      <c r="B138" s="48" t="s">
        <v>818</v>
      </c>
      <c r="C138" s="66"/>
    </row>
    <row r="139" spans="1:3" ht="26.25" hidden="1" x14ac:dyDescent="0.25">
      <c r="A139" s="47" t="s">
        <v>819</v>
      </c>
      <c r="B139" s="48" t="s">
        <v>820</v>
      </c>
      <c r="C139" s="66"/>
    </row>
    <row r="140" spans="1:3" ht="26.25" hidden="1" x14ac:dyDescent="0.25">
      <c r="A140" s="44" t="s">
        <v>821</v>
      </c>
      <c r="B140" s="45" t="s">
        <v>822</v>
      </c>
      <c r="C140" s="65"/>
    </row>
    <row r="141" spans="1:3" hidden="1" x14ac:dyDescent="0.25">
      <c r="A141" s="47" t="s">
        <v>823</v>
      </c>
      <c r="B141" s="48" t="s">
        <v>824</v>
      </c>
      <c r="C141" s="66"/>
    </row>
    <row r="142" spans="1:3" x14ac:dyDescent="0.25">
      <c r="A142" s="118" t="s">
        <v>558</v>
      </c>
      <c r="B142" s="119"/>
      <c r="C142" s="71">
        <f>+C41</f>
        <v>38099791</v>
      </c>
    </row>
    <row r="143" spans="1:3" x14ac:dyDescent="0.25">
      <c r="A143" s="61"/>
      <c r="B143" s="61"/>
      <c r="C143" s="61"/>
    </row>
    <row r="144" spans="1:3" x14ac:dyDescent="0.25">
      <c r="A144" s="120"/>
      <c r="B144" s="120"/>
      <c r="C144" s="120"/>
    </row>
  </sheetData>
  <autoFilter ref="A6:C142" xr:uid="{00000000-0009-0000-0000-000003000000}">
    <filterColumn colId="2">
      <filters>
        <filter val="$38,099,791.00"/>
      </filters>
    </filterColumn>
  </autoFilter>
  <mergeCells count="6">
    <mergeCell ref="A3:C3"/>
    <mergeCell ref="A5:B5"/>
    <mergeCell ref="A142:B142"/>
    <mergeCell ref="A144:C144"/>
    <mergeCell ref="A1:C1"/>
    <mergeCell ref="A2:C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3"/>
  <sheetViews>
    <sheetView workbookViewId="0">
      <selection sqref="A1:J1"/>
    </sheetView>
  </sheetViews>
  <sheetFormatPr baseColWidth="10" defaultColWidth="11.42578125" defaultRowHeight="15" x14ac:dyDescent="0.25"/>
  <cols>
    <col min="1" max="1" width="45.7109375" bestFit="1" customWidth="1"/>
    <col min="2" max="2" width="19.85546875" bestFit="1" customWidth="1"/>
    <col min="3" max="3" width="16.85546875" bestFit="1" customWidth="1"/>
    <col min="4" max="4" width="19.85546875" bestFit="1" customWidth="1"/>
    <col min="5" max="5" width="16.85546875" bestFit="1" customWidth="1"/>
    <col min="6" max="6" width="19.85546875" bestFit="1" customWidth="1"/>
    <col min="7" max="7" width="16.85546875" bestFit="1" customWidth="1"/>
    <col min="8" max="8" width="19.85546875" bestFit="1" customWidth="1"/>
    <col min="9" max="9" width="16.85546875" bestFit="1" customWidth="1"/>
    <col min="10" max="10" width="16.28515625" customWidth="1"/>
  </cols>
  <sheetData>
    <row r="1" spans="1:10" x14ac:dyDescent="0.25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x14ac:dyDescent="0.25">
      <c r="A2" s="108" t="s">
        <v>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5">
      <c r="A3" s="122" t="s">
        <v>825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x14ac:dyDescent="0.25">
      <c r="A4" s="72" t="s">
        <v>526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x14ac:dyDescent="0.25">
      <c r="A5" s="123" t="s">
        <v>826</v>
      </c>
      <c r="B5" s="124" t="s">
        <v>827</v>
      </c>
      <c r="C5" s="125"/>
      <c r="D5" s="124" t="s">
        <v>828</v>
      </c>
      <c r="E5" s="125"/>
      <c r="F5" s="124" t="s">
        <v>829</v>
      </c>
      <c r="G5" s="125"/>
      <c r="H5" s="124" t="s">
        <v>599</v>
      </c>
      <c r="I5" s="125"/>
      <c r="J5" s="73" t="s">
        <v>830</v>
      </c>
    </row>
    <row r="6" spans="1:10" x14ac:dyDescent="0.25">
      <c r="A6" s="123"/>
      <c r="B6" s="126"/>
      <c r="C6" s="123"/>
      <c r="D6" s="126"/>
      <c r="E6" s="123"/>
      <c r="F6" s="126"/>
      <c r="G6" s="123"/>
      <c r="H6" s="126"/>
      <c r="I6" s="123"/>
      <c r="J6" s="73" t="s">
        <v>831</v>
      </c>
    </row>
    <row r="7" spans="1:10" x14ac:dyDescent="0.25">
      <c r="A7" s="123"/>
      <c r="B7" s="127"/>
      <c r="C7" s="128"/>
      <c r="D7" s="127"/>
      <c r="E7" s="128"/>
      <c r="F7" s="127"/>
      <c r="G7" s="128"/>
      <c r="H7" s="127"/>
      <c r="I7" s="128"/>
      <c r="J7" s="73"/>
    </row>
    <row r="8" spans="1:10" ht="25.5" x14ac:dyDescent="0.25">
      <c r="A8" s="123"/>
      <c r="B8" s="74" t="s">
        <v>832</v>
      </c>
      <c r="C8" s="74" t="s">
        <v>833</v>
      </c>
      <c r="D8" s="74" t="s">
        <v>832</v>
      </c>
      <c r="E8" s="74" t="s">
        <v>833</v>
      </c>
      <c r="F8" s="74" t="s">
        <v>832</v>
      </c>
      <c r="G8" s="74" t="s">
        <v>833</v>
      </c>
      <c r="H8" s="74" t="s">
        <v>832</v>
      </c>
      <c r="I8" s="74" t="s">
        <v>833</v>
      </c>
      <c r="J8" s="75"/>
    </row>
    <row r="9" spans="1:10" x14ac:dyDescent="0.25">
      <c r="A9" s="76" t="s">
        <v>834</v>
      </c>
      <c r="B9" s="76" t="s">
        <v>835</v>
      </c>
      <c r="C9" s="76" t="s">
        <v>836</v>
      </c>
      <c r="D9" s="76" t="s">
        <v>837</v>
      </c>
      <c r="E9" s="76" t="s">
        <v>838</v>
      </c>
      <c r="F9" s="76" t="s">
        <v>839</v>
      </c>
      <c r="G9" s="76" t="s">
        <v>840</v>
      </c>
      <c r="H9" s="76" t="s">
        <v>841</v>
      </c>
      <c r="I9" s="76" t="s">
        <v>842</v>
      </c>
      <c r="J9" s="75"/>
    </row>
    <row r="10" spans="1:10" ht="38.25" x14ac:dyDescent="0.25">
      <c r="A10" s="77" t="s">
        <v>843</v>
      </c>
      <c r="B10" s="77" t="s">
        <v>526</v>
      </c>
      <c r="C10" s="78"/>
      <c r="D10" s="77" t="s">
        <v>844</v>
      </c>
      <c r="E10" s="78">
        <v>253055</v>
      </c>
      <c r="F10" s="77"/>
      <c r="G10" s="78"/>
      <c r="H10" s="77"/>
      <c r="I10" s="78"/>
      <c r="J10" s="78">
        <f>+C10+E10+G10+I10</f>
        <v>253055</v>
      </c>
    </row>
    <row r="11" spans="1:10" x14ac:dyDescent="0.25">
      <c r="A11" s="76" t="s">
        <v>831</v>
      </c>
      <c r="B11" s="76" t="s">
        <v>526</v>
      </c>
      <c r="C11" s="76" t="s">
        <v>526</v>
      </c>
      <c r="D11" s="76" t="s">
        <v>526</v>
      </c>
      <c r="E11" s="76" t="s">
        <v>526</v>
      </c>
      <c r="F11" s="76" t="s">
        <v>526</v>
      </c>
      <c r="G11" s="76" t="s">
        <v>526</v>
      </c>
      <c r="H11" s="76" t="s">
        <v>526</v>
      </c>
      <c r="I11" s="76" t="s">
        <v>526</v>
      </c>
      <c r="J11" s="79">
        <f>SUM(J10:J10)</f>
        <v>253055</v>
      </c>
    </row>
    <row r="12" spans="1:10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</sheetData>
  <mergeCells count="9">
    <mergeCell ref="A1:J1"/>
    <mergeCell ref="A2:J2"/>
    <mergeCell ref="A13:J13"/>
    <mergeCell ref="A3:J3"/>
    <mergeCell ref="A5:A8"/>
    <mergeCell ref="B5:C7"/>
    <mergeCell ref="D5:E7"/>
    <mergeCell ref="F5:G7"/>
    <mergeCell ref="H5:I7"/>
  </mergeCells>
  <pageMargins left="0.25" right="0.25" top="0.75" bottom="0.75" header="0.3" footer="0.3"/>
  <pageSetup scale="65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7"/>
  <sheetViews>
    <sheetView workbookViewId="0">
      <selection sqref="A1:F1"/>
    </sheetView>
  </sheetViews>
  <sheetFormatPr baseColWidth="10" defaultColWidth="11.42578125" defaultRowHeight="15" x14ac:dyDescent="0.25"/>
  <cols>
    <col min="1" max="1" width="45.7109375" bestFit="1" customWidth="1"/>
    <col min="2" max="2" width="29" bestFit="1" customWidth="1"/>
    <col min="3" max="3" width="16.140625" bestFit="1" customWidth="1"/>
    <col min="4" max="6" width="11.5703125" bestFit="1" customWidth="1"/>
  </cols>
  <sheetData>
    <row r="1" spans="1:10" x14ac:dyDescent="0.25">
      <c r="A1" s="108" t="s">
        <v>4</v>
      </c>
      <c r="B1" s="108"/>
      <c r="C1" s="108"/>
      <c r="D1" s="108"/>
      <c r="E1" s="108"/>
      <c r="F1" s="108"/>
      <c r="G1" s="105"/>
      <c r="H1" s="105"/>
      <c r="I1" s="105"/>
      <c r="J1" s="105"/>
    </row>
    <row r="2" spans="1:10" x14ac:dyDescent="0.25">
      <c r="A2" s="108" t="s">
        <v>5</v>
      </c>
      <c r="B2" s="108"/>
      <c r="C2" s="108"/>
      <c r="D2" s="108"/>
      <c r="E2" s="108"/>
      <c r="F2" s="108"/>
      <c r="G2" s="105"/>
      <c r="H2" s="105"/>
      <c r="I2" s="105"/>
      <c r="J2" s="105"/>
    </row>
    <row r="3" spans="1:10" ht="15.75" x14ac:dyDescent="0.25">
      <c r="A3" s="129" t="s">
        <v>845</v>
      </c>
      <c r="B3" s="129"/>
      <c r="C3" s="129"/>
      <c r="D3" s="129"/>
      <c r="E3" s="129"/>
      <c r="F3" s="129"/>
    </row>
    <row r="4" spans="1:10" ht="25.5" x14ac:dyDescent="0.25">
      <c r="A4" s="80" t="s">
        <v>846</v>
      </c>
      <c r="B4" s="80" t="s">
        <v>847</v>
      </c>
      <c r="C4" s="80" t="s">
        <v>848</v>
      </c>
      <c r="D4" s="80" t="s">
        <v>849</v>
      </c>
      <c r="E4" s="80" t="s">
        <v>850</v>
      </c>
      <c r="F4" s="80" t="s">
        <v>851</v>
      </c>
    </row>
    <row r="5" spans="1:10" ht="24.75" customHeight="1" x14ac:dyDescent="0.25">
      <c r="A5" s="131" t="s">
        <v>852</v>
      </c>
      <c r="B5" s="81" t="s">
        <v>853</v>
      </c>
      <c r="C5" s="81">
        <v>1</v>
      </c>
      <c r="D5" s="81">
        <v>1</v>
      </c>
      <c r="E5" s="81" t="s">
        <v>526</v>
      </c>
      <c r="F5" s="81" t="s">
        <v>526</v>
      </c>
    </row>
    <row r="6" spans="1:10" x14ac:dyDescent="0.25">
      <c r="A6" s="132"/>
      <c r="B6" s="81" t="s">
        <v>854</v>
      </c>
      <c r="C6" s="81">
        <v>3</v>
      </c>
      <c r="D6" s="81">
        <v>3</v>
      </c>
      <c r="E6" s="81"/>
      <c r="F6" s="81"/>
    </row>
    <row r="7" spans="1:10" x14ac:dyDescent="0.25">
      <c r="A7" s="132"/>
      <c r="B7" s="81" t="s">
        <v>855</v>
      </c>
      <c r="C7" s="81">
        <v>3</v>
      </c>
      <c r="D7" s="81">
        <v>3</v>
      </c>
      <c r="E7" s="81"/>
      <c r="F7" s="81"/>
    </row>
    <row r="8" spans="1:10" x14ac:dyDescent="0.25">
      <c r="A8" s="132"/>
      <c r="B8" s="81" t="s">
        <v>856</v>
      </c>
      <c r="C8" s="81">
        <v>1</v>
      </c>
      <c r="D8" s="81">
        <v>1</v>
      </c>
      <c r="E8" s="81"/>
      <c r="F8" s="81"/>
    </row>
    <row r="9" spans="1:10" x14ac:dyDescent="0.25">
      <c r="A9" s="132"/>
      <c r="B9" s="81" t="s">
        <v>857</v>
      </c>
      <c r="C9" s="81">
        <v>1</v>
      </c>
      <c r="D9" s="81">
        <v>1</v>
      </c>
      <c r="E9" s="81"/>
      <c r="F9" s="81"/>
    </row>
    <row r="10" spans="1:10" x14ac:dyDescent="0.25">
      <c r="A10" s="132"/>
      <c r="B10" s="81" t="s">
        <v>858</v>
      </c>
      <c r="C10" s="81">
        <v>1</v>
      </c>
      <c r="D10" s="81">
        <v>1</v>
      </c>
      <c r="E10" s="81"/>
      <c r="F10" s="81"/>
    </row>
    <row r="11" spans="1:10" x14ac:dyDescent="0.25">
      <c r="A11" s="132"/>
      <c r="B11" s="81" t="s">
        <v>859</v>
      </c>
      <c r="C11" s="81">
        <v>2</v>
      </c>
      <c r="D11" s="81">
        <v>2</v>
      </c>
      <c r="E11" s="81"/>
      <c r="F11" s="81"/>
    </row>
    <row r="12" spans="1:10" x14ac:dyDescent="0.25">
      <c r="A12" s="132"/>
      <c r="B12" s="81" t="s">
        <v>859</v>
      </c>
      <c r="C12" s="81"/>
      <c r="D12" s="81"/>
      <c r="E12" s="81"/>
      <c r="F12" s="81"/>
    </row>
    <row r="13" spans="1:10" x14ac:dyDescent="0.25">
      <c r="A13" s="132"/>
      <c r="B13" s="81" t="s">
        <v>860</v>
      </c>
      <c r="C13" s="81">
        <v>1</v>
      </c>
      <c r="D13" s="81">
        <v>1</v>
      </c>
      <c r="E13" s="81"/>
      <c r="F13" s="81"/>
    </row>
    <row r="14" spans="1:10" x14ac:dyDescent="0.25">
      <c r="A14" s="132"/>
      <c r="B14" s="81" t="s">
        <v>861</v>
      </c>
      <c r="C14" s="81">
        <v>2</v>
      </c>
      <c r="D14" s="81">
        <v>2</v>
      </c>
      <c r="E14" s="81"/>
      <c r="F14" s="81"/>
    </row>
    <row r="15" spans="1:10" x14ac:dyDescent="0.25">
      <c r="A15" s="132"/>
      <c r="B15" s="81" t="s">
        <v>862</v>
      </c>
      <c r="C15" s="81">
        <v>2</v>
      </c>
      <c r="D15" s="81">
        <v>2</v>
      </c>
      <c r="E15" s="81"/>
      <c r="F15" s="81"/>
    </row>
    <row r="16" spans="1:10" x14ac:dyDescent="0.25">
      <c r="A16" s="132"/>
      <c r="B16" s="81" t="s">
        <v>863</v>
      </c>
      <c r="C16" s="81">
        <v>5</v>
      </c>
      <c r="D16" s="81">
        <v>5</v>
      </c>
      <c r="E16" s="81"/>
      <c r="F16" s="81"/>
    </row>
    <row r="17" spans="1:6" x14ac:dyDescent="0.25">
      <c r="A17" s="132"/>
      <c r="B17" s="81" t="s">
        <v>864</v>
      </c>
      <c r="C17" s="81">
        <v>1</v>
      </c>
      <c r="D17" s="81">
        <v>1</v>
      </c>
      <c r="E17" s="81"/>
      <c r="F17" s="81"/>
    </row>
    <row r="18" spans="1:6" x14ac:dyDescent="0.25">
      <c r="A18" s="133"/>
      <c r="B18" s="81" t="s">
        <v>865</v>
      </c>
      <c r="C18" s="81">
        <v>2</v>
      </c>
      <c r="D18" s="81">
        <v>2</v>
      </c>
      <c r="E18" s="81"/>
      <c r="F18" s="81"/>
    </row>
    <row r="19" spans="1:6" x14ac:dyDescent="0.25">
      <c r="A19" s="80" t="s">
        <v>866</v>
      </c>
      <c r="B19" s="80" t="s">
        <v>867</v>
      </c>
      <c r="C19" s="80">
        <f>SUM(C5:C18)</f>
        <v>25</v>
      </c>
      <c r="D19" s="80">
        <f>SUM(D5:D18)</f>
        <v>25</v>
      </c>
      <c r="E19" s="80" t="s">
        <v>526</v>
      </c>
      <c r="F19" s="80" t="s">
        <v>526</v>
      </c>
    </row>
    <row r="20" spans="1:6" ht="24.75" customHeight="1" x14ac:dyDescent="0.25">
      <c r="A20" s="131" t="s">
        <v>868</v>
      </c>
      <c r="B20" s="81" t="s">
        <v>858</v>
      </c>
      <c r="C20" s="81">
        <v>1</v>
      </c>
      <c r="D20" s="81">
        <v>1</v>
      </c>
      <c r="E20" s="81" t="s">
        <v>526</v>
      </c>
      <c r="F20" s="81" t="s">
        <v>526</v>
      </c>
    </row>
    <row r="21" spans="1:6" x14ac:dyDescent="0.25">
      <c r="A21" s="132"/>
      <c r="B21" s="81" t="s">
        <v>869</v>
      </c>
      <c r="C21" s="81">
        <v>1</v>
      </c>
      <c r="D21" s="81">
        <v>1</v>
      </c>
      <c r="E21" s="81"/>
      <c r="F21" s="81"/>
    </row>
    <row r="22" spans="1:6" x14ac:dyDescent="0.25">
      <c r="A22" s="132"/>
      <c r="B22" s="81" t="s">
        <v>870</v>
      </c>
      <c r="C22" s="81">
        <v>1</v>
      </c>
      <c r="D22" s="81">
        <v>1</v>
      </c>
      <c r="E22" s="81"/>
      <c r="F22" s="81"/>
    </row>
    <row r="23" spans="1:6" x14ac:dyDescent="0.25">
      <c r="A23" s="132"/>
      <c r="B23" s="81" t="s">
        <v>871</v>
      </c>
      <c r="C23" s="81">
        <v>4</v>
      </c>
      <c r="D23" s="81">
        <v>4</v>
      </c>
      <c r="E23" s="81"/>
      <c r="F23" s="81"/>
    </row>
    <row r="24" spans="1:6" x14ac:dyDescent="0.25">
      <c r="A24" s="133"/>
      <c r="B24" s="81" t="s">
        <v>872</v>
      </c>
      <c r="C24" s="81">
        <v>1</v>
      </c>
      <c r="D24" s="81">
        <v>1</v>
      </c>
      <c r="E24" s="81"/>
      <c r="F24" s="81"/>
    </row>
    <row r="25" spans="1:6" x14ac:dyDescent="0.25">
      <c r="A25" s="80" t="s">
        <v>866</v>
      </c>
      <c r="B25" s="80"/>
      <c r="C25" s="80">
        <f>SUM(C20:C24)</f>
        <v>8</v>
      </c>
      <c r="D25" s="80">
        <f>SUM(D20:D24)</f>
        <v>8</v>
      </c>
      <c r="E25" s="80" t="s">
        <v>526</v>
      </c>
      <c r="F25" s="80" t="s">
        <v>526</v>
      </c>
    </row>
    <row r="26" spans="1:6" ht="24.75" customHeight="1" x14ac:dyDescent="0.25">
      <c r="A26" s="131" t="s">
        <v>873</v>
      </c>
      <c r="B26" s="81" t="s">
        <v>874</v>
      </c>
      <c r="C26" s="81">
        <v>1</v>
      </c>
      <c r="D26" s="81">
        <v>1</v>
      </c>
      <c r="E26" s="81" t="s">
        <v>526</v>
      </c>
      <c r="F26" s="81" t="s">
        <v>526</v>
      </c>
    </row>
    <row r="27" spans="1:6" x14ac:dyDescent="0.25">
      <c r="A27" s="132"/>
      <c r="B27" s="81" t="s">
        <v>854</v>
      </c>
      <c r="C27" s="81">
        <v>1</v>
      </c>
      <c r="D27" s="81">
        <v>1</v>
      </c>
      <c r="E27" s="81"/>
      <c r="F27" s="81"/>
    </row>
    <row r="28" spans="1:6" x14ac:dyDescent="0.25">
      <c r="A28" s="132"/>
      <c r="B28" s="81" t="s">
        <v>875</v>
      </c>
      <c r="C28" s="81">
        <v>1</v>
      </c>
      <c r="D28" s="81">
        <v>1</v>
      </c>
      <c r="E28" s="81"/>
      <c r="F28" s="81"/>
    </row>
    <row r="29" spans="1:6" x14ac:dyDescent="0.25">
      <c r="A29" s="132"/>
      <c r="B29" s="81" t="s">
        <v>876</v>
      </c>
      <c r="C29" s="81">
        <v>2</v>
      </c>
      <c r="D29" s="81">
        <v>2</v>
      </c>
      <c r="E29" s="81"/>
      <c r="F29" s="81"/>
    </row>
    <row r="30" spans="1:6" x14ac:dyDescent="0.25">
      <c r="A30" s="132"/>
      <c r="B30" s="81" t="s">
        <v>877</v>
      </c>
      <c r="C30" s="81">
        <v>1</v>
      </c>
      <c r="D30" s="81">
        <v>1</v>
      </c>
      <c r="E30" s="81"/>
      <c r="F30" s="81"/>
    </row>
    <row r="31" spans="1:6" x14ac:dyDescent="0.25">
      <c r="A31" s="132"/>
      <c r="B31" s="81" t="s">
        <v>878</v>
      </c>
      <c r="C31" s="81">
        <v>1</v>
      </c>
      <c r="D31" s="81">
        <v>1</v>
      </c>
      <c r="E31" s="81"/>
      <c r="F31" s="81"/>
    </row>
    <row r="32" spans="1:6" x14ac:dyDescent="0.25">
      <c r="A32" s="132"/>
      <c r="B32" s="81" t="s">
        <v>879</v>
      </c>
      <c r="C32" s="81">
        <v>1</v>
      </c>
      <c r="D32" s="81">
        <v>1</v>
      </c>
      <c r="E32" s="81"/>
      <c r="F32" s="81"/>
    </row>
    <row r="33" spans="1:6" x14ac:dyDescent="0.25">
      <c r="A33" s="132"/>
      <c r="B33" s="81" t="s">
        <v>880</v>
      </c>
      <c r="C33" s="81">
        <v>1</v>
      </c>
      <c r="D33" s="81">
        <v>1</v>
      </c>
      <c r="E33" s="81"/>
      <c r="F33" s="81"/>
    </row>
    <row r="34" spans="1:6" x14ac:dyDescent="0.25">
      <c r="A34" s="132"/>
      <c r="B34" s="81" t="s">
        <v>858</v>
      </c>
      <c r="C34" s="81">
        <v>4</v>
      </c>
      <c r="D34" s="81">
        <v>4</v>
      </c>
      <c r="E34" s="81"/>
      <c r="F34" s="81"/>
    </row>
    <row r="35" spans="1:6" x14ac:dyDescent="0.25">
      <c r="A35" s="132"/>
      <c r="B35" s="81" t="s">
        <v>881</v>
      </c>
      <c r="C35" s="81">
        <v>1</v>
      </c>
      <c r="D35" s="81">
        <v>1</v>
      </c>
      <c r="E35" s="81"/>
      <c r="F35" s="81"/>
    </row>
    <row r="36" spans="1:6" x14ac:dyDescent="0.25">
      <c r="A36" s="132"/>
      <c r="B36" s="81" t="s">
        <v>882</v>
      </c>
      <c r="C36" s="81">
        <v>1</v>
      </c>
      <c r="D36" s="81">
        <v>1</v>
      </c>
      <c r="E36" s="81"/>
      <c r="F36" s="81"/>
    </row>
    <row r="37" spans="1:6" x14ac:dyDescent="0.25">
      <c r="A37" s="132"/>
      <c r="B37" s="81" t="s">
        <v>883</v>
      </c>
      <c r="C37" s="81">
        <v>1</v>
      </c>
      <c r="D37" s="81">
        <v>1</v>
      </c>
      <c r="E37" s="81"/>
      <c r="F37" s="81"/>
    </row>
    <row r="38" spans="1:6" x14ac:dyDescent="0.25">
      <c r="A38" s="132"/>
      <c r="B38" s="81" t="s">
        <v>884</v>
      </c>
      <c r="C38" s="81">
        <v>21</v>
      </c>
      <c r="D38" s="81">
        <v>21</v>
      </c>
      <c r="E38" s="81"/>
      <c r="F38" s="81"/>
    </row>
    <row r="39" spans="1:6" x14ac:dyDescent="0.25">
      <c r="A39" s="132"/>
      <c r="B39" s="81" t="s">
        <v>885</v>
      </c>
      <c r="C39" s="81">
        <v>1</v>
      </c>
      <c r="D39" s="81">
        <v>1</v>
      </c>
      <c r="E39" s="81"/>
      <c r="F39" s="81"/>
    </row>
    <row r="40" spans="1:6" x14ac:dyDescent="0.25">
      <c r="A40" s="133"/>
      <c r="B40" s="81" t="s">
        <v>886</v>
      </c>
      <c r="C40" s="81">
        <v>1</v>
      </c>
      <c r="D40" s="81">
        <v>1</v>
      </c>
      <c r="E40" s="81"/>
      <c r="F40" s="81"/>
    </row>
    <row r="41" spans="1:6" x14ac:dyDescent="0.25">
      <c r="A41" s="80" t="s">
        <v>866</v>
      </c>
      <c r="B41" s="80"/>
      <c r="C41" s="80">
        <f>SUM(C26:C40)</f>
        <v>39</v>
      </c>
      <c r="D41" s="80">
        <f>SUM(D26:D40)</f>
        <v>39</v>
      </c>
      <c r="E41" s="80"/>
      <c r="F41" s="80" t="s">
        <v>526</v>
      </c>
    </row>
    <row r="42" spans="1:6" ht="24.75" customHeight="1" x14ac:dyDescent="0.25">
      <c r="A42" s="131" t="s">
        <v>887</v>
      </c>
      <c r="B42" s="81" t="s">
        <v>874</v>
      </c>
      <c r="C42" s="81">
        <v>1</v>
      </c>
      <c r="D42" s="81">
        <v>1</v>
      </c>
      <c r="E42" s="81" t="s">
        <v>526</v>
      </c>
      <c r="F42" s="81"/>
    </row>
    <row r="43" spans="1:6" x14ac:dyDescent="0.25">
      <c r="A43" s="132"/>
      <c r="B43" s="81" t="s">
        <v>888</v>
      </c>
      <c r="C43" s="81">
        <v>4</v>
      </c>
      <c r="D43" s="81">
        <v>4</v>
      </c>
      <c r="E43" s="81"/>
      <c r="F43" s="81"/>
    </row>
    <row r="44" spans="1:6" x14ac:dyDescent="0.25">
      <c r="A44" s="132"/>
      <c r="B44" s="81" t="s">
        <v>889</v>
      </c>
      <c r="C44" s="81">
        <v>1</v>
      </c>
      <c r="D44" s="81">
        <v>1</v>
      </c>
      <c r="E44" s="81"/>
      <c r="F44" s="81"/>
    </row>
    <row r="45" spans="1:6" x14ac:dyDescent="0.25">
      <c r="A45" s="132"/>
      <c r="B45" s="81" t="s">
        <v>878</v>
      </c>
      <c r="C45" s="81">
        <v>1</v>
      </c>
      <c r="D45" s="81">
        <v>1</v>
      </c>
      <c r="E45" s="81"/>
      <c r="F45" s="81"/>
    </row>
    <row r="46" spans="1:6" x14ac:dyDescent="0.25">
      <c r="A46" s="132"/>
      <c r="B46" s="81" t="s">
        <v>890</v>
      </c>
      <c r="C46" s="81">
        <v>2</v>
      </c>
      <c r="D46" s="81">
        <v>2</v>
      </c>
      <c r="E46" s="81"/>
      <c r="F46" s="81"/>
    </row>
    <row r="47" spans="1:6" x14ac:dyDescent="0.25">
      <c r="A47" s="132"/>
      <c r="B47" s="81" t="s">
        <v>891</v>
      </c>
      <c r="C47" s="81">
        <v>2</v>
      </c>
      <c r="D47" s="81">
        <v>2</v>
      </c>
      <c r="E47" s="81"/>
      <c r="F47" s="81"/>
    </row>
    <row r="48" spans="1:6" x14ac:dyDescent="0.25">
      <c r="A48" s="132"/>
      <c r="B48" s="81" t="s">
        <v>871</v>
      </c>
      <c r="C48" s="81">
        <v>1</v>
      </c>
      <c r="D48" s="81">
        <v>1</v>
      </c>
      <c r="E48" s="81"/>
      <c r="F48" s="81"/>
    </row>
    <row r="49" spans="1:6" x14ac:dyDescent="0.25">
      <c r="A49" s="133"/>
      <c r="B49" s="81" t="s">
        <v>872</v>
      </c>
      <c r="C49" s="81">
        <v>3</v>
      </c>
      <c r="D49" s="81">
        <v>3</v>
      </c>
      <c r="E49" s="81"/>
      <c r="F49" s="81"/>
    </row>
    <row r="50" spans="1:6" x14ac:dyDescent="0.25">
      <c r="A50" s="80" t="s">
        <v>866</v>
      </c>
      <c r="B50" s="80"/>
      <c r="C50" s="80">
        <f>SUM(C42:C49)</f>
        <v>15</v>
      </c>
      <c r="D50" s="80">
        <f>SUM(D42:D49)</f>
        <v>15</v>
      </c>
      <c r="E50" s="80" t="s">
        <v>526</v>
      </c>
      <c r="F50" s="80"/>
    </row>
    <row r="51" spans="1:6" ht="36.75" x14ac:dyDescent="0.25">
      <c r="A51" s="81" t="s">
        <v>892</v>
      </c>
      <c r="B51" s="81" t="s">
        <v>893</v>
      </c>
      <c r="C51" s="81">
        <v>1</v>
      </c>
      <c r="D51" s="81">
        <v>1</v>
      </c>
      <c r="E51" s="81"/>
      <c r="F51" s="81" t="s">
        <v>526</v>
      </c>
    </row>
    <row r="52" spans="1:6" x14ac:dyDescent="0.25">
      <c r="A52" s="80" t="s">
        <v>866</v>
      </c>
      <c r="B52" s="80"/>
      <c r="C52" s="80">
        <f>+C51</f>
        <v>1</v>
      </c>
      <c r="D52" s="80">
        <f>+D51</f>
        <v>1</v>
      </c>
      <c r="E52" s="80"/>
      <c r="F52" s="80" t="s">
        <v>526</v>
      </c>
    </row>
    <row r="53" spans="1:6" ht="24.75" customHeight="1" x14ac:dyDescent="0.25">
      <c r="A53" s="131" t="s">
        <v>894</v>
      </c>
      <c r="B53" s="81" t="s">
        <v>853</v>
      </c>
      <c r="C53" s="81">
        <v>1</v>
      </c>
      <c r="D53" s="81">
        <v>1</v>
      </c>
      <c r="E53" s="81"/>
      <c r="F53" s="81" t="s">
        <v>526</v>
      </c>
    </row>
    <row r="54" spans="1:6" x14ac:dyDescent="0.25">
      <c r="A54" s="132"/>
      <c r="B54" s="81" t="s">
        <v>895</v>
      </c>
      <c r="C54" s="81">
        <v>1</v>
      </c>
      <c r="D54" s="81">
        <v>1</v>
      </c>
      <c r="E54" s="81"/>
      <c r="F54" s="81"/>
    </row>
    <row r="55" spans="1:6" x14ac:dyDescent="0.25">
      <c r="A55" s="132"/>
      <c r="B55" s="81" t="s">
        <v>896</v>
      </c>
      <c r="C55" s="81">
        <v>4</v>
      </c>
      <c r="D55" s="81">
        <v>4</v>
      </c>
      <c r="E55" s="81"/>
      <c r="F55" s="81"/>
    </row>
    <row r="56" spans="1:6" x14ac:dyDescent="0.25">
      <c r="A56" s="132"/>
      <c r="B56" s="81" t="s">
        <v>856</v>
      </c>
      <c r="C56" s="81">
        <v>1</v>
      </c>
      <c r="D56" s="81">
        <v>1</v>
      </c>
      <c r="E56" s="81"/>
      <c r="F56" s="81"/>
    </row>
    <row r="57" spans="1:6" x14ac:dyDescent="0.25">
      <c r="A57" s="132"/>
      <c r="B57" s="81" t="s">
        <v>858</v>
      </c>
      <c r="C57" s="81">
        <v>1</v>
      </c>
      <c r="D57" s="81">
        <v>1</v>
      </c>
      <c r="E57" s="81"/>
      <c r="F57" s="81"/>
    </row>
    <row r="58" spans="1:6" x14ac:dyDescent="0.25">
      <c r="A58" s="133"/>
      <c r="B58" s="81" t="s">
        <v>881</v>
      </c>
      <c r="C58" s="81">
        <v>1</v>
      </c>
      <c r="D58" s="81">
        <v>1</v>
      </c>
      <c r="E58" s="81"/>
      <c r="F58" s="81"/>
    </row>
    <row r="59" spans="1:6" x14ac:dyDescent="0.25">
      <c r="A59" s="80" t="s">
        <v>866</v>
      </c>
      <c r="B59" s="80"/>
      <c r="C59" s="80">
        <f>SUM(C53:C58)</f>
        <v>9</v>
      </c>
      <c r="D59" s="80">
        <f>SUM(D53:D58)</f>
        <v>9</v>
      </c>
      <c r="E59" s="80"/>
      <c r="F59" s="80" t="s">
        <v>526</v>
      </c>
    </row>
    <row r="60" spans="1:6" ht="24.75" customHeight="1" x14ac:dyDescent="0.25">
      <c r="A60" s="131" t="s">
        <v>897</v>
      </c>
      <c r="B60" s="82" t="s">
        <v>853</v>
      </c>
      <c r="C60" s="81">
        <v>1</v>
      </c>
      <c r="D60" s="81">
        <v>1</v>
      </c>
      <c r="E60" s="81" t="s">
        <v>526</v>
      </c>
      <c r="F60" s="81" t="s">
        <v>526</v>
      </c>
    </row>
    <row r="61" spans="1:6" x14ac:dyDescent="0.25">
      <c r="A61" s="132"/>
      <c r="B61" s="82" t="s">
        <v>888</v>
      </c>
      <c r="C61" s="81">
        <v>1</v>
      </c>
      <c r="D61" s="81">
        <v>1</v>
      </c>
      <c r="E61" s="81"/>
      <c r="F61" s="81"/>
    </row>
    <row r="62" spans="1:6" x14ac:dyDescent="0.25">
      <c r="A62" s="132"/>
      <c r="B62" s="82" t="s">
        <v>895</v>
      </c>
      <c r="C62" s="81">
        <v>2</v>
      </c>
      <c r="D62" s="81">
        <v>2</v>
      </c>
      <c r="E62" s="81"/>
      <c r="F62" s="81"/>
    </row>
    <row r="63" spans="1:6" x14ac:dyDescent="0.25">
      <c r="A63" s="132"/>
      <c r="B63" s="82" t="s">
        <v>896</v>
      </c>
      <c r="C63" s="81">
        <v>2</v>
      </c>
      <c r="D63" s="81">
        <v>2</v>
      </c>
      <c r="E63" s="81"/>
      <c r="F63" s="81"/>
    </row>
    <row r="64" spans="1:6" x14ac:dyDescent="0.25">
      <c r="A64" s="132"/>
      <c r="B64" s="82" t="s">
        <v>876</v>
      </c>
      <c r="C64" s="81">
        <v>3</v>
      </c>
      <c r="D64" s="81">
        <v>3</v>
      </c>
      <c r="E64" s="81"/>
      <c r="F64" s="81"/>
    </row>
    <row r="65" spans="1:6" x14ac:dyDescent="0.25">
      <c r="A65" s="132"/>
      <c r="B65" s="82" t="s">
        <v>856</v>
      </c>
      <c r="C65" s="81">
        <v>1</v>
      </c>
      <c r="D65" s="81">
        <v>1</v>
      </c>
      <c r="E65" s="81"/>
      <c r="F65" s="81"/>
    </row>
    <row r="66" spans="1:6" x14ac:dyDescent="0.25">
      <c r="A66" s="132"/>
      <c r="B66" s="82" t="s">
        <v>858</v>
      </c>
      <c r="C66" s="81">
        <v>2</v>
      </c>
      <c r="D66" s="81">
        <v>2</v>
      </c>
      <c r="E66" s="81"/>
      <c r="F66" s="81"/>
    </row>
    <row r="67" spans="1:6" x14ac:dyDescent="0.25">
      <c r="A67" s="132"/>
      <c r="B67" s="82" t="s">
        <v>898</v>
      </c>
      <c r="C67" s="81">
        <v>1</v>
      </c>
      <c r="D67" s="81">
        <v>1</v>
      </c>
      <c r="E67" s="81"/>
      <c r="F67" s="81"/>
    </row>
    <row r="68" spans="1:6" x14ac:dyDescent="0.25">
      <c r="A68" s="132"/>
      <c r="B68" s="82" t="s">
        <v>882</v>
      </c>
      <c r="C68" s="81">
        <v>1</v>
      </c>
      <c r="D68" s="81">
        <v>1</v>
      </c>
      <c r="E68" s="81"/>
      <c r="F68" s="81"/>
    </row>
    <row r="69" spans="1:6" x14ac:dyDescent="0.25">
      <c r="A69" s="133"/>
      <c r="B69" s="82" t="s">
        <v>886</v>
      </c>
      <c r="C69" s="81">
        <v>1</v>
      </c>
      <c r="D69" s="81">
        <v>1</v>
      </c>
      <c r="E69" s="81"/>
      <c r="F69" s="81"/>
    </row>
    <row r="70" spans="1:6" x14ac:dyDescent="0.25">
      <c r="A70" s="80" t="s">
        <v>866</v>
      </c>
      <c r="B70" s="80"/>
      <c r="C70" s="80">
        <f>SUM(C60:C69)</f>
        <v>15</v>
      </c>
      <c r="D70" s="80">
        <f>SUM(D60:D69)</f>
        <v>15</v>
      </c>
      <c r="E70" s="80"/>
      <c r="F70" s="80" t="s">
        <v>526</v>
      </c>
    </row>
    <row r="71" spans="1:6" x14ac:dyDescent="0.25">
      <c r="A71" s="131" t="s">
        <v>899</v>
      </c>
      <c r="B71" s="81" t="s">
        <v>895</v>
      </c>
      <c r="C71" s="81">
        <v>1</v>
      </c>
      <c r="D71" s="81">
        <v>1</v>
      </c>
      <c r="E71" s="81" t="s">
        <v>526</v>
      </c>
      <c r="F71" s="81" t="s">
        <v>526</v>
      </c>
    </row>
    <row r="72" spans="1:6" x14ac:dyDescent="0.25">
      <c r="A72" s="132"/>
      <c r="B72" s="81" t="s">
        <v>854</v>
      </c>
      <c r="C72" s="81">
        <v>3</v>
      </c>
      <c r="D72" s="81">
        <v>3</v>
      </c>
      <c r="E72" s="81"/>
      <c r="F72" s="81"/>
    </row>
    <row r="73" spans="1:6" x14ac:dyDescent="0.25">
      <c r="A73" s="132"/>
      <c r="B73" s="81" t="s">
        <v>896</v>
      </c>
      <c r="C73" s="81">
        <v>2</v>
      </c>
      <c r="D73" s="81">
        <v>2</v>
      </c>
      <c r="E73" s="81"/>
      <c r="F73" s="81"/>
    </row>
    <row r="74" spans="1:6" x14ac:dyDescent="0.25">
      <c r="A74" s="132"/>
      <c r="B74" s="81" t="s">
        <v>875</v>
      </c>
      <c r="C74" s="81">
        <v>4</v>
      </c>
      <c r="D74" s="81">
        <v>4</v>
      </c>
      <c r="E74" s="81"/>
      <c r="F74" s="81"/>
    </row>
    <row r="75" spans="1:6" x14ac:dyDescent="0.25">
      <c r="A75" s="132"/>
      <c r="B75" s="81" t="s">
        <v>878</v>
      </c>
      <c r="C75" s="81">
        <v>1</v>
      </c>
      <c r="D75" s="81">
        <v>1</v>
      </c>
      <c r="E75" s="81"/>
      <c r="F75" s="81"/>
    </row>
    <row r="76" spans="1:6" x14ac:dyDescent="0.25">
      <c r="A76" s="132"/>
      <c r="B76" s="81" t="s">
        <v>858</v>
      </c>
      <c r="C76" s="81">
        <v>6</v>
      </c>
      <c r="D76" s="81">
        <v>6</v>
      </c>
      <c r="E76" s="81"/>
      <c r="F76" s="81"/>
    </row>
    <row r="77" spans="1:6" x14ac:dyDescent="0.25">
      <c r="A77" s="132"/>
      <c r="B77" s="81" t="s">
        <v>869</v>
      </c>
      <c r="C77" s="81">
        <v>1</v>
      </c>
      <c r="D77" s="81">
        <v>1</v>
      </c>
      <c r="E77" s="81"/>
      <c r="F77" s="81"/>
    </row>
    <row r="78" spans="1:6" x14ac:dyDescent="0.25">
      <c r="A78" s="133"/>
      <c r="B78" s="81" t="s">
        <v>900</v>
      </c>
      <c r="C78" s="81">
        <v>2</v>
      </c>
      <c r="D78" s="81">
        <v>2</v>
      </c>
      <c r="E78" s="81"/>
      <c r="F78" s="81"/>
    </row>
    <row r="79" spans="1:6" x14ac:dyDescent="0.25">
      <c r="A79" s="80" t="s">
        <v>866</v>
      </c>
      <c r="B79" s="80"/>
      <c r="C79" s="80">
        <f>SUM(C71:C78)</f>
        <v>20</v>
      </c>
      <c r="D79" s="80">
        <f>SUM(D71:D78)</f>
        <v>20</v>
      </c>
      <c r="E79" s="80"/>
      <c r="F79" s="80" t="s">
        <v>526</v>
      </c>
    </row>
    <row r="80" spans="1:6" x14ac:dyDescent="0.25">
      <c r="A80" s="131" t="s">
        <v>901</v>
      </c>
      <c r="B80" s="81" t="s">
        <v>895</v>
      </c>
      <c r="C80" s="81">
        <v>2</v>
      </c>
      <c r="D80" s="81">
        <v>2</v>
      </c>
      <c r="E80" s="81" t="s">
        <v>526</v>
      </c>
      <c r="F80" s="81" t="s">
        <v>526</v>
      </c>
    </row>
    <row r="81" spans="1:6" x14ac:dyDescent="0.25">
      <c r="A81" s="132"/>
      <c r="B81" s="81" t="s">
        <v>893</v>
      </c>
      <c r="C81" s="81">
        <v>1</v>
      </c>
      <c r="D81" s="81">
        <v>1</v>
      </c>
      <c r="E81" s="81"/>
      <c r="F81" s="81" t="s">
        <v>526</v>
      </c>
    </row>
    <row r="82" spans="1:6" x14ac:dyDescent="0.25">
      <c r="A82" s="133"/>
      <c r="B82" s="81" t="s">
        <v>883</v>
      </c>
      <c r="C82" s="81">
        <v>1</v>
      </c>
      <c r="D82" s="81">
        <v>1</v>
      </c>
      <c r="E82" s="81"/>
      <c r="F82" s="81" t="s">
        <v>526</v>
      </c>
    </row>
    <row r="83" spans="1:6" x14ac:dyDescent="0.25">
      <c r="A83" s="80" t="s">
        <v>866</v>
      </c>
      <c r="B83" s="80"/>
      <c r="C83" s="80">
        <f>SUM(C80:C82)</f>
        <v>4</v>
      </c>
      <c r="D83" s="80">
        <f>SUM(D80:D82)</f>
        <v>4</v>
      </c>
      <c r="E83" s="80"/>
      <c r="F83" s="80" t="s">
        <v>526</v>
      </c>
    </row>
    <row r="84" spans="1:6" x14ac:dyDescent="0.25">
      <c r="A84" s="131" t="s">
        <v>902</v>
      </c>
      <c r="B84" s="81" t="s">
        <v>895</v>
      </c>
      <c r="C84" s="81">
        <v>1</v>
      </c>
      <c r="D84" s="81">
        <v>1</v>
      </c>
      <c r="E84" s="81" t="s">
        <v>526</v>
      </c>
      <c r="F84" s="81" t="s">
        <v>526</v>
      </c>
    </row>
    <row r="85" spans="1:6" x14ac:dyDescent="0.25">
      <c r="A85" s="132"/>
      <c r="B85" s="81" t="s">
        <v>895</v>
      </c>
      <c r="C85" s="81">
        <v>2</v>
      </c>
      <c r="D85" s="81">
        <v>2</v>
      </c>
      <c r="E85" s="81" t="s">
        <v>526</v>
      </c>
      <c r="F85" s="81" t="s">
        <v>526</v>
      </c>
    </row>
    <row r="86" spans="1:6" x14ac:dyDescent="0.25">
      <c r="A86" s="133"/>
      <c r="B86" s="81" t="s">
        <v>903</v>
      </c>
      <c r="C86" s="81">
        <v>1</v>
      </c>
      <c r="D86" s="81">
        <v>1</v>
      </c>
      <c r="E86" s="81"/>
      <c r="F86" s="81" t="s">
        <v>526</v>
      </c>
    </row>
    <row r="87" spans="1:6" x14ac:dyDescent="0.25">
      <c r="A87" s="80" t="s">
        <v>866</v>
      </c>
      <c r="B87" s="80"/>
      <c r="C87" s="80">
        <f>SUM(C84:C86)</f>
        <v>4</v>
      </c>
      <c r="D87" s="80">
        <f>SUM(D84:D86)</f>
        <v>4</v>
      </c>
      <c r="E87" s="80"/>
      <c r="F87" s="80" t="s">
        <v>526</v>
      </c>
    </row>
    <row r="88" spans="1:6" ht="24.75" customHeight="1" x14ac:dyDescent="0.25">
      <c r="A88" s="131" t="s">
        <v>904</v>
      </c>
      <c r="B88" s="81" t="s">
        <v>905</v>
      </c>
      <c r="C88" s="81">
        <v>2</v>
      </c>
      <c r="D88" s="81">
        <v>2</v>
      </c>
      <c r="E88" s="81" t="s">
        <v>526</v>
      </c>
      <c r="F88" s="81" t="s">
        <v>526</v>
      </c>
    </row>
    <row r="89" spans="1:6" x14ac:dyDescent="0.25">
      <c r="A89" s="132"/>
      <c r="B89" s="81" t="s">
        <v>906</v>
      </c>
      <c r="C89" s="81">
        <v>2</v>
      </c>
      <c r="D89" s="81">
        <v>2</v>
      </c>
      <c r="E89" s="81"/>
      <c r="F89" s="81"/>
    </row>
    <row r="90" spans="1:6" x14ac:dyDescent="0.25">
      <c r="A90" s="132"/>
      <c r="B90" s="81" t="s">
        <v>907</v>
      </c>
      <c r="C90" s="81">
        <v>1</v>
      </c>
      <c r="D90" s="81">
        <v>1</v>
      </c>
      <c r="E90" s="81"/>
      <c r="F90" s="81"/>
    </row>
    <row r="91" spans="1:6" x14ac:dyDescent="0.25">
      <c r="A91" s="132"/>
      <c r="B91" s="81" t="s">
        <v>856</v>
      </c>
      <c r="C91" s="81">
        <v>1</v>
      </c>
      <c r="D91" s="81">
        <v>1</v>
      </c>
      <c r="E91" s="81"/>
      <c r="F91" s="81"/>
    </row>
    <row r="92" spans="1:6" x14ac:dyDescent="0.25">
      <c r="A92" s="132"/>
      <c r="B92" s="81" t="s">
        <v>908</v>
      </c>
      <c r="C92" s="81">
        <v>2</v>
      </c>
      <c r="D92" s="81">
        <v>2</v>
      </c>
      <c r="E92" s="81"/>
      <c r="F92" s="81"/>
    </row>
    <row r="93" spans="1:6" x14ac:dyDescent="0.25">
      <c r="A93" s="132"/>
      <c r="B93" s="81" t="s">
        <v>909</v>
      </c>
      <c r="C93" s="81">
        <v>1</v>
      </c>
      <c r="D93" s="81">
        <v>1</v>
      </c>
      <c r="E93" s="81"/>
      <c r="F93" s="81"/>
    </row>
    <row r="94" spans="1:6" x14ac:dyDescent="0.25">
      <c r="A94" s="133"/>
      <c r="B94" s="81" t="s">
        <v>910</v>
      </c>
      <c r="C94" s="81">
        <v>1</v>
      </c>
      <c r="D94" s="81">
        <v>1</v>
      </c>
      <c r="E94" s="81"/>
      <c r="F94" s="81"/>
    </row>
    <row r="95" spans="1:6" x14ac:dyDescent="0.25">
      <c r="A95" s="80" t="s">
        <v>866</v>
      </c>
      <c r="B95" s="80"/>
      <c r="C95" s="80">
        <f>SUM(C88:C94)</f>
        <v>10</v>
      </c>
      <c r="D95" s="80">
        <f>SUM(D88:D94)</f>
        <v>10</v>
      </c>
      <c r="E95" s="80"/>
      <c r="F95" s="80" t="s">
        <v>526</v>
      </c>
    </row>
    <row r="96" spans="1:6" x14ac:dyDescent="0.25">
      <c r="A96" s="80" t="s">
        <v>866</v>
      </c>
      <c r="B96" s="80"/>
      <c r="C96" s="80">
        <f>+C19+C25+C41+C50+C52+C59+C70+C79+C83+C87+C95</f>
        <v>150</v>
      </c>
      <c r="D96" s="80">
        <f>+D19+D25+D41+D50+D52+D59+D70+D79+D83+D87+D95</f>
        <v>150</v>
      </c>
      <c r="E96" s="80"/>
      <c r="F96" s="80"/>
    </row>
    <row r="97" spans="1:6" x14ac:dyDescent="0.25">
      <c r="A97" s="130"/>
      <c r="B97" s="130"/>
      <c r="C97" s="130"/>
      <c r="D97" s="130"/>
      <c r="E97" s="130"/>
      <c r="F97" s="130"/>
    </row>
  </sheetData>
  <mergeCells count="14">
    <mergeCell ref="A1:F1"/>
    <mergeCell ref="A2:F2"/>
    <mergeCell ref="A3:F3"/>
    <mergeCell ref="A97:F97"/>
    <mergeCell ref="A5:A18"/>
    <mergeCell ref="A20:A24"/>
    <mergeCell ref="A26:A40"/>
    <mergeCell ref="A42:A49"/>
    <mergeCell ref="A53:A58"/>
    <mergeCell ref="A60:A69"/>
    <mergeCell ref="A71:A78"/>
    <mergeCell ref="A80:A82"/>
    <mergeCell ref="A84:A86"/>
    <mergeCell ref="A88:A94"/>
  </mergeCells>
  <pageMargins left="0.70866141732283472" right="0.70866141732283472" top="0.74803149606299213" bottom="0.74803149606299213" header="0.31496062992125984" footer="0.31496062992125984"/>
  <pageSetup scale="72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Z42"/>
  <sheetViews>
    <sheetView tabSelected="1" workbookViewId="0">
      <selection sqref="A1:A16"/>
    </sheetView>
  </sheetViews>
  <sheetFormatPr baseColWidth="10" defaultColWidth="11.42578125" defaultRowHeight="15" x14ac:dyDescent="0.25"/>
  <cols>
    <col min="1" max="1" width="3.5703125" customWidth="1"/>
    <col min="2" max="2" width="10.42578125" customWidth="1"/>
    <col min="3" max="3" width="13.42578125" customWidth="1"/>
    <col min="4" max="4" width="9.28515625" customWidth="1"/>
    <col min="5" max="5" width="10.7109375" customWidth="1"/>
    <col min="6" max="6" width="10.5703125" customWidth="1"/>
    <col min="7" max="7" width="12" bestFit="1" customWidth="1"/>
    <col min="8" max="8" width="11.28515625" customWidth="1"/>
    <col min="9" max="9" width="12" bestFit="1" customWidth="1"/>
    <col min="10" max="10" width="11" bestFit="1" customWidth="1"/>
    <col min="11" max="11" width="12" bestFit="1" customWidth="1"/>
    <col min="12" max="12" width="11.42578125" customWidth="1"/>
    <col min="13" max="13" width="11" customWidth="1"/>
    <col min="14" max="15" width="10.85546875" customWidth="1"/>
    <col min="16" max="16" width="10.5703125" customWidth="1"/>
    <col min="17" max="17" width="10" customWidth="1"/>
    <col min="18" max="19" width="10.42578125" customWidth="1"/>
    <col min="20" max="20" width="10.85546875" customWidth="1"/>
    <col min="21" max="21" width="12" bestFit="1" customWidth="1"/>
    <col min="22" max="22" width="10.7109375" customWidth="1"/>
    <col min="23" max="23" width="11.85546875" customWidth="1"/>
    <col min="24" max="24" width="12.140625" customWidth="1"/>
    <col min="25" max="26" width="11.85546875" customWidth="1"/>
    <col min="27" max="27" width="12" customWidth="1"/>
    <col min="28" max="29" width="11.85546875" customWidth="1"/>
    <col min="30" max="35" width="12" bestFit="1" customWidth="1"/>
    <col min="36" max="36" width="9.28515625" customWidth="1"/>
    <col min="37" max="39" width="10.7109375" customWidth="1"/>
    <col min="40" max="41" width="12" bestFit="1" customWidth="1"/>
    <col min="42" max="42" width="10.140625" customWidth="1"/>
    <col min="43" max="43" width="9.42578125" customWidth="1"/>
    <col min="44" max="44" width="9.7109375" customWidth="1"/>
    <col min="45" max="45" width="10.140625" customWidth="1"/>
    <col min="46" max="46" width="9.7109375" customWidth="1"/>
    <col min="47" max="47" width="12" bestFit="1" customWidth="1"/>
    <col min="48" max="48" width="9.85546875" customWidth="1"/>
    <col min="49" max="50" width="12" bestFit="1" customWidth="1"/>
    <col min="51" max="51" width="10.28515625" customWidth="1"/>
    <col min="52" max="52" width="12" bestFit="1" customWidth="1"/>
    <col min="53" max="53" width="9.85546875" customWidth="1"/>
    <col min="54" max="54" width="9.5703125" customWidth="1"/>
    <col min="55" max="55" width="9.42578125" customWidth="1"/>
    <col min="56" max="56" width="9.28515625" customWidth="1"/>
    <col min="57" max="57" width="9.5703125" customWidth="1"/>
    <col min="58" max="58" width="9.42578125" customWidth="1"/>
    <col min="59" max="59" width="9.28515625" customWidth="1"/>
    <col min="60" max="60" width="9.5703125" customWidth="1"/>
    <col min="61" max="64" width="9.28515625" customWidth="1"/>
    <col min="65" max="66" width="9.42578125" customWidth="1"/>
    <col min="67" max="67" width="9.28515625" customWidth="1"/>
    <col min="68" max="68" width="9.42578125" customWidth="1"/>
    <col min="69" max="71" width="9.28515625" customWidth="1"/>
    <col min="72" max="72" width="9.5703125" customWidth="1"/>
    <col min="73" max="73" width="9.28515625" customWidth="1"/>
    <col min="74" max="77" width="10.5703125" customWidth="1"/>
    <col min="78" max="78" width="10.7109375" customWidth="1"/>
    <col min="79" max="79" width="10.28515625" customWidth="1"/>
    <col min="80" max="80" width="10.140625" customWidth="1"/>
    <col min="81" max="81" width="10.85546875" customWidth="1"/>
    <col min="82" max="82" width="10.5703125" customWidth="1"/>
    <col min="83" max="83" width="10.7109375" customWidth="1"/>
    <col min="84" max="84" width="10.28515625" customWidth="1"/>
    <col min="85" max="85" width="12" bestFit="1" customWidth="1"/>
    <col min="86" max="86" width="10.42578125" customWidth="1"/>
    <col min="87" max="87" width="10.5703125" customWidth="1"/>
    <col min="88" max="88" width="10.42578125" customWidth="1"/>
    <col min="89" max="89" width="10.28515625" customWidth="1"/>
    <col min="90" max="90" width="10.140625" customWidth="1"/>
    <col min="91" max="91" width="10.28515625" customWidth="1"/>
    <col min="92" max="93" width="10.7109375" customWidth="1"/>
    <col min="94" max="94" width="10.5703125" customWidth="1"/>
    <col min="95" max="95" width="10.140625" customWidth="1"/>
    <col min="96" max="97" width="10.28515625" customWidth="1"/>
    <col min="98" max="98" width="10.85546875" customWidth="1"/>
    <col min="99" max="99" width="10.5703125" customWidth="1"/>
    <col min="100" max="100" width="11" customWidth="1"/>
    <col min="101" max="101" width="10.7109375" customWidth="1"/>
    <col min="102" max="102" width="10.85546875" customWidth="1"/>
    <col min="103" max="103" width="12" bestFit="1" customWidth="1"/>
    <col min="104" max="104" width="10.42578125" bestFit="1" customWidth="1"/>
    <col min="105" max="105" width="10.7109375" customWidth="1"/>
    <col min="106" max="107" width="10.140625" customWidth="1"/>
    <col min="108" max="108" width="10.5703125" customWidth="1"/>
    <col min="109" max="109" width="9.5703125" customWidth="1"/>
    <col min="110" max="110" width="10.140625" customWidth="1"/>
    <col min="111" max="113" width="10.28515625" customWidth="1"/>
    <col min="114" max="114" width="9.85546875" customWidth="1"/>
    <col min="115" max="115" width="9.7109375" customWidth="1"/>
    <col min="116" max="116" width="12" bestFit="1" customWidth="1"/>
    <col min="117" max="117" width="10.42578125" customWidth="1"/>
    <col min="118" max="124" width="12" bestFit="1" customWidth="1"/>
    <col min="125" max="125" width="10" customWidth="1"/>
    <col min="126" max="126" width="9.42578125" customWidth="1"/>
    <col min="127" max="129" width="12" bestFit="1" customWidth="1"/>
    <col min="130" max="130" width="11.140625" customWidth="1"/>
    <col min="131" max="131" width="12" bestFit="1" customWidth="1"/>
    <col min="132" max="132" width="9.28515625" customWidth="1"/>
    <col min="133" max="133" width="9.85546875" customWidth="1"/>
    <col min="134" max="134" width="10.28515625" customWidth="1"/>
    <col min="135" max="135" width="10.140625" customWidth="1"/>
    <col min="136" max="136" width="9.42578125" customWidth="1"/>
    <col min="137" max="137" width="10.42578125" customWidth="1"/>
    <col min="138" max="138" width="10.85546875" customWidth="1"/>
    <col min="139" max="139" width="11" customWidth="1"/>
    <col min="140" max="140" width="10.28515625" customWidth="1"/>
    <col min="141" max="142" width="10.140625" customWidth="1"/>
    <col min="143" max="143" width="9.7109375" customWidth="1"/>
    <col min="144" max="145" width="10.140625" customWidth="1"/>
    <col min="146" max="146" width="10.28515625" customWidth="1"/>
    <col min="147" max="148" width="9.5703125" customWidth="1"/>
    <col min="149" max="149" width="9.42578125" customWidth="1"/>
    <col min="150" max="150" width="10.28515625" customWidth="1"/>
    <col min="151" max="151" width="9.7109375" customWidth="1"/>
    <col min="152" max="153" width="10.140625" customWidth="1"/>
    <col min="154" max="154" width="10.42578125" customWidth="1"/>
    <col min="155" max="155" width="10" customWidth="1"/>
    <col min="156" max="156" width="45.7109375" customWidth="1"/>
  </cols>
  <sheetData>
    <row r="1" spans="1:155" x14ac:dyDescent="0.25">
      <c r="A1" s="145" t="s">
        <v>911</v>
      </c>
      <c r="B1" s="146" t="s">
        <v>912</v>
      </c>
      <c r="C1" s="147"/>
      <c r="D1" s="148"/>
      <c r="E1" s="83" t="s">
        <v>526</v>
      </c>
      <c r="F1" s="83" t="s">
        <v>526</v>
      </c>
      <c r="G1" s="83" t="s">
        <v>526</v>
      </c>
      <c r="H1" s="83" t="s">
        <v>526</v>
      </c>
      <c r="I1" s="83" t="s">
        <v>526</v>
      </c>
      <c r="J1" s="83" t="s">
        <v>526</v>
      </c>
      <c r="K1" s="83" t="s">
        <v>526</v>
      </c>
      <c r="L1" s="83" t="s">
        <v>526</v>
      </c>
      <c r="M1" s="83" t="s">
        <v>526</v>
      </c>
      <c r="N1" s="83" t="s">
        <v>526</v>
      </c>
      <c r="O1" s="83" t="s">
        <v>526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</row>
    <row r="2" spans="1:155" x14ac:dyDescent="0.25">
      <c r="A2" s="145"/>
      <c r="B2" s="149"/>
      <c r="C2" s="150"/>
      <c r="D2" s="151"/>
      <c r="E2" s="84">
        <f>+E3*12</f>
        <v>918549.59090539836</v>
      </c>
      <c r="F2" s="84">
        <f t="shared" ref="F2:BQ2" si="0">+F3*12</f>
        <v>365622.70528480341</v>
      </c>
      <c r="G2" s="84">
        <f t="shared" si="0"/>
        <v>163824.18350724003</v>
      </c>
      <c r="H2" s="84">
        <f t="shared" si="0"/>
        <v>542615.62664280517</v>
      </c>
      <c r="I2" s="84">
        <f t="shared" si="0"/>
        <v>115948.58915049324</v>
      </c>
      <c r="J2" s="84">
        <f t="shared" si="0"/>
        <v>217291.54501268727</v>
      </c>
      <c r="K2" s="84">
        <f t="shared" si="0"/>
        <v>172683.78590836102</v>
      </c>
      <c r="L2" s="84">
        <f t="shared" si="0"/>
        <v>178789.69256550001</v>
      </c>
      <c r="M2" s="84">
        <f t="shared" si="0"/>
        <v>120746.4047324695</v>
      </c>
      <c r="N2" s="84">
        <f t="shared" si="0"/>
        <v>269399.92324322852</v>
      </c>
      <c r="O2" s="84">
        <f t="shared" si="0"/>
        <v>97059.433490805095</v>
      </c>
      <c r="P2" s="84">
        <f t="shared" si="0"/>
        <v>116453.69120104915</v>
      </c>
      <c r="Q2" s="84">
        <f t="shared" si="0"/>
        <v>92585.8789731695</v>
      </c>
      <c r="R2" s="84">
        <f t="shared" si="0"/>
        <v>211035.52519787097</v>
      </c>
      <c r="S2" s="84">
        <f t="shared" si="0"/>
        <v>115948.58915049324</v>
      </c>
      <c r="T2" s="84">
        <f t="shared" si="0"/>
        <v>365622.70528480341</v>
      </c>
      <c r="U2" s="84">
        <f t="shared" si="0"/>
        <v>161179.19104894917</v>
      </c>
      <c r="V2" s="84">
        <f t="shared" si="0"/>
        <v>209407.39933825043</v>
      </c>
      <c r="W2" s="84">
        <f t="shared" si="0"/>
        <v>113855.16523525424</v>
      </c>
      <c r="X2" s="84">
        <f t="shared" si="0"/>
        <v>99482.091785898316</v>
      </c>
      <c r="Y2" s="84">
        <f t="shared" si="0"/>
        <v>97198.282557803395</v>
      </c>
      <c r="Z2" s="84">
        <f t="shared" si="0"/>
        <v>97198.282557803395</v>
      </c>
      <c r="AA2" s="84">
        <f t="shared" si="0"/>
        <v>64865.556864000006</v>
      </c>
      <c r="AB2" s="84">
        <f t="shared" si="0"/>
        <v>109855.04066033899</v>
      </c>
      <c r="AC2" s="84">
        <f t="shared" si="0"/>
        <v>64865.556864000006</v>
      </c>
      <c r="AD2" s="84">
        <f t="shared" si="0"/>
        <v>213496.70895550269</v>
      </c>
      <c r="AE2" s="84">
        <f t="shared" si="0"/>
        <v>165212.95463034709</v>
      </c>
      <c r="AF2" s="84">
        <f t="shared" si="0"/>
        <v>167129.33242688133</v>
      </c>
      <c r="AG2" s="84">
        <f t="shared" si="0"/>
        <v>161611.02445700337</v>
      </c>
      <c r="AH2" s="84">
        <f t="shared" si="0"/>
        <v>161432.77977126103</v>
      </c>
      <c r="AI2" s="84">
        <f t="shared" si="0"/>
        <v>131655.19160674574</v>
      </c>
      <c r="AJ2" s="84">
        <f t="shared" si="0"/>
        <v>90540.265451062704</v>
      </c>
      <c r="AK2" s="84">
        <f t="shared" si="0"/>
        <v>92585.8789731695</v>
      </c>
      <c r="AL2" s="84">
        <f t="shared" si="0"/>
        <v>455976.11322722031</v>
      </c>
      <c r="AM2" s="84">
        <f t="shared" si="0"/>
        <v>254073.15374400001</v>
      </c>
      <c r="AN2" s="84">
        <f t="shared" si="0"/>
        <v>125393.98090326271</v>
      </c>
      <c r="AO2" s="84">
        <f t="shared" si="0"/>
        <v>115948.58915049324</v>
      </c>
      <c r="AP2" s="84">
        <f t="shared" si="0"/>
        <v>106935.66041207797</v>
      </c>
      <c r="AQ2" s="84">
        <f t="shared" si="0"/>
        <v>97059.433490805095</v>
      </c>
      <c r="AR2" s="84">
        <f t="shared" si="0"/>
        <v>92585.8789731695</v>
      </c>
      <c r="AS2" s="84">
        <f t="shared" si="0"/>
        <v>61587.432720000004</v>
      </c>
      <c r="AT2" s="84">
        <f t="shared" si="0"/>
        <v>61587.432720000004</v>
      </c>
      <c r="AU2" s="84">
        <f t="shared" si="0"/>
        <v>203768.47834880673</v>
      </c>
      <c r="AV2" s="84">
        <f t="shared" si="0"/>
        <v>78186.450455999991</v>
      </c>
      <c r="AW2" s="84">
        <f t="shared" si="0"/>
        <v>103054.97492589659</v>
      </c>
      <c r="AX2" s="84">
        <f t="shared" si="0"/>
        <v>97059.433490805095</v>
      </c>
      <c r="AY2" s="84">
        <f t="shared" si="0"/>
        <v>92585.8789731695</v>
      </c>
      <c r="AZ2" s="84">
        <f t="shared" si="0"/>
        <v>168530.94732067458</v>
      </c>
      <c r="BA2" s="84">
        <f t="shared" si="0"/>
        <v>70483.636200823734</v>
      </c>
      <c r="BB2" s="84">
        <f t="shared" si="0"/>
        <v>70483.636200823734</v>
      </c>
      <c r="BC2" s="84">
        <f t="shared" si="0"/>
        <v>67809.072133589842</v>
      </c>
      <c r="BD2" s="84">
        <f t="shared" si="0"/>
        <v>70483.636200823734</v>
      </c>
      <c r="BE2" s="84">
        <f t="shared" si="0"/>
        <v>70793.166598617623</v>
      </c>
      <c r="BF2" s="84">
        <f t="shared" si="0"/>
        <v>70483.636200823734</v>
      </c>
      <c r="BG2" s="84">
        <f t="shared" si="0"/>
        <v>70484.836200823716</v>
      </c>
      <c r="BH2" s="84">
        <f t="shared" si="0"/>
        <v>70708.46336223933</v>
      </c>
      <c r="BI2" s="84">
        <f t="shared" si="0"/>
        <v>73156.971794044061</v>
      </c>
      <c r="BJ2" s="84">
        <f t="shared" si="0"/>
        <v>70707.243023256277</v>
      </c>
      <c r="BK2" s="84">
        <f t="shared" si="0"/>
        <v>70737.019808263722</v>
      </c>
      <c r="BL2" s="84">
        <f t="shared" si="0"/>
        <v>70764.850152593222</v>
      </c>
      <c r="BM2" s="84">
        <f t="shared" si="0"/>
        <v>67809.072133589842</v>
      </c>
      <c r="BN2" s="84">
        <f t="shared" si="0"/>
        <v>67809.072133589842</v>
      </c>
      <c r="BO2" s="84">
        <f t="shared" si="0"/>
        <v>67809.072133589842</v>
      </c>
      <c r="BP2" s="84">
        <f t="shared" si="0"/>
        <v>67809.072133589842</v>
      </c>
      <c r="BQ2" s="84">
        <f t="shared" si="0"/>
        <v>67809.072133589842</v>
      </c>
      <c r="BR2" s="84">
        <f t="shared" ref="BR2:EC2" si="1">+BR3*12</f>
        <v>67809.072133589842</v>
      </c>
      <c r="BS2" s="84">
        <f t="shared" si="1"/>
        <v>67809.072133589842</v>
      </c>
      <c r="BT2" s="84">
        <f t="shared" si="1"/>
        <v>67809.072133589842</v>
      </c>
      <c r="BU2" s="84">
        <f t="shared" si="1"/>
        <v>67809.072133589842</v>
      </c>
      <c r="BV2" s="84">
        <f t="shared" si="1"/>
        <v>204830.44629514409</v>
      </c>
      <c r="BW2" s="84">
        <f t="shared" si="1"/>
        <v>190228.67692609321</v>
      </c>
      <c r="BX2" s="84">
        <f t="shared" si="1"/>
        <v>112147.59974400001</v>
      </c>
      <c r="BY2" s="84">
        <f t="shared" si="1"/>
        <v>365622.70528480341</v>
      </c>
      <c r="BZ2" s="84">
        <f t="shared" si="1"/>
        <v>256211.79410291967</v>
      </c>
      <c r="CA2" s="84">
        <f t="shared" si="1"/>
        <v>137056.03640029152</v>
      </c>
      <c r="CB2" s="84">
        <f t="shared" si="1"/>
        <v>137056.03640029152</v>
      </c>
      <c r="CC2" s="84">
        <f t="shared" si="1"/>
        <v>137055.96405949153</v>
      </c>
      <c r="CD2" s="84">
        <f t="shared" si="1"/>
        <v>160482.91811815594</v>
      </c>
      <c r="CE2" s="84">
        <f t="shared" si="1"/>
        <v>160482.91811815594</v>
      </c>
      <c r="CF2" s="84">
        <f t="shared" si="1"/>
        <v>164157.17575048134</v>
      </c>
      <c r="CG2" s="84">
        <f t="shared" si="1"/>
        <v>137503.79729334405</v>
      </c>
      <c r="CH2" s="84">
        <f t="shared" si="1"/>
        <v>137205.82695256951</v>
      </c>
      <c r="CI2" s="84">
        <f t="shared" si="1"/>
        <v>255073.70608552377</v>
      </c>
      <c r="CJ2" s="84">
        <f t="shared" si="1"/>
        <v>161967.16196408134</v>
      </c>
      <c r="CK2" s="84">
        <f t="shared" si="1"/>
        <v>131943.72100830509</v>
      </c>
      <c r="CL2" s="84">
        <f t="shared" si="1"/>
        <v>131799.70037532202</v>
      </c>
      <c r="CM2" s="84">
        <f t="shared" si="1"/>
        <v>131655.19160674574</v>
      </c>
      <c r="CN2" s="84">
        <f t="shared" si="1"/>
        <v>166499.256096</v>
      </c>
      <c r="CO2" s="84">
        <f t="shared" si="1"/>
        <v>312455.63493971183</v>
      </c>
      <c r="CP2" s="84">
        <f t="shared" si="1"/>
        <v>200837.55254402882</v>
      </c>
      <c r="CQ2" s="84">
        <f t="shared" si="1"/>
        <v>160649.08297111865</v>
      </c>
      <c r="CR2" s="84">
        <f t="shared" si="1"/>
        <v>126425.42396913559</v>
      </c>
      <c r="CS2" s="84">
        <f t="shared" si="1"/>
        <v>110357.60697010509</v>
      </c>
      <c r="CT2" s="84">
        <f t="shared" si="1"/>
        <v>110476.51571921355</v>
      </c>
      <c r="CU2" s="84">
        <f t="shared" si="1"/>
        <v>110357.60697010509</v>
      </c>
      <c r="CV2" s="84">
        <f t="shared" si="1"/>
        <v>110788.2404655932</v>
      </c>
      <c r="CW2" s="84">
        <f t="shared" si="1"/>
        <v>92585.8789731695</v>
      </c>
      <c r="CX2" s="84">
        <f t="shared" si="1"/>
        <v>309080.92852286441</v>
      </c>
      <c r="CY2" s="84">
        <f t="shared" si="1"/>
        <v>203868.4168265491</v>
      </c>
      <c r="CZ2" s="84">
        <f t="shared" si="1"/>
        <v>109551.52512000001</v>
      </c>
      <c r="DA2" s="84">
        <f t="shared" si="1"/>
        <v>109551.52512000001</v>
      </c>
      <c r="DB2" s="84">
        <f t="shared" si="1"/>
        <v>85372.680528000012</v>
      </c>
      <c r="DC2" s="84">
        <f t="shared" si="1"/>
        <v>126149.42814281015</v>
      </c>
      <c r="DD2" s="84">
        <f t="shared" si="1"/>
        <v>110357.60697010509</v>
      </c>
      <c r="DE2" s="84">
        <f t="shared" si="1"/>
        <v>74216.821391999998</v>
      </c>
      <c r="DF2" s="84">
        <f t="shared" si="1"/>
        <v>137056.03640029152</v>
      </c>
      <c r="DG2" s="84">
        <f t="shared" si="1"/>
        <v>97473.470209618652</v>
      </c>
      <c r="DH2" s="84">
        <f t="shared" si="1"/>
        <v>97059.433490805095</v>
      </c>
      <c r="DI2" s="84">
        <f t="shared" si="1"/>
        <v>97059.433490805095</v>
      </c>
      <c r="DJ2" s="84">
        <f t="shared" si="1"/>
        <v>92585.8789731695</v>
      </c>
      <c r="DK2" s="84">
        <f t="shared" si="1"/>
        <v>92585.8789731695</v>
      </c>
      <c r="DL2" s="84">
        <f t="shared" si="1"/>
        <v>115948.58915049324</v>
      </c>
      <c r="DM2" s="84">
        <f t="shared" si="1"/>
        <v>374648.71572793496</v>
      </c>
      <c r="DN2" s="84">
        <f t="shared" si="1"/>
        <v>126287.45554749831</v>
      </c>
      <c r="DO2" s="84">
        <f t="shared" si="1"/>
        <v>168530.94732067458</v>
      </c>
      <c r="DP2" s="84">
        <f t="shared" si="1"/>
        <v>116832.25790845763</v>
      </c>
      <c r="DQ2" s="84">
        <f t="shared" si="1"/>
        <v>115948.58915049324</v>
      </c>
      <c r="DR2" s="84">
        <f t="shared" si="1"/>
        <v>110357.60697010509</v>
      </c>
      <c r="DS2" s="84">
        <f t="shared" si="1"/>
        <v>110357.60697010509</v>
      </c>
      <c r="DT2" s="84">
        <f t="shared" si="1"/>
        <v>102752.16525277628</v>
      </c>
      <c r="DU2" s="84">
        <f t="shared" si="1"/>
        <v>92585.8789731695</v>
      </c>
      <c r="DV2" s="84">
        <f t="shared" si="1"/>
        <v>92585.8789731695</v>
      </c>
      <c r="DW2" s="84">
        <f t="shared" si="1"/>
        <v>168530.94732067458</v>
      </c>
      <c r="DX2" s="84">
        <f t="shared" si="1"/>
        <v>115948.58915049324</v>
      </c>
      <c r="DY2" s="84">
        <f t="shared" si="1"/>
        <v>102752.16525277628</v>
      </c>
      <c r="DZ2" s="84">
        <f t="shared" si="1"/>
        <v>102752.16525277628</v>
      </c>
      <c r="EA2" s="84">
        <f t="shared" si="1"/>
        <v>102752.16525277628</v>
      </c>
      <c r="EB2" s="84">
        <f t="shared" si="1"/>
        <v>90732.896739635602</v>
      </c>
      <c r="EC2" s="84">
        <f t="shared" si="1"/>
        <v>92585.8789731695</v>
      </c>
      <c r="ED2" s="84">
        <f t="shared" ref="ED2:EY2" si="2">+ED3*12</f>
        <v>92585.8789731695</v>
      </c>
      <c r="EE2" s="84">
        <f t="shared" si="2"/>
        <v>61587.432720000004</v>
      </c>
      <c r="EF2" s="84">
        <f t="shared" si="2"/>
        <v>61587.432720000004</v>
      </c>
      <c r="EG2" s="84">
        <f t="shared" si="2"/>
        <v>252387.58005736905</v>
      </c>
      <c r="EH2" s="84">
        <f t="shared" si="2"/>
        <v>102752.00267213112</v>
      </c>
      <c r="EI2" s="84">
        <f t="shared" si="2"/>
        <v>168902.43620355384</v>
      </c>
      <c r="EJ2" s="84">
        <f t="shared" si="2"/>
        <v>102752.00267213112</v>
      </c>
      <c r="EK2" s="84">
        <f t="shared" si="2"/>
        <v>173256.04094984065</v>
      </c>
      <c r="EL2" s="84">
        <f t="shared" si="2"/>
        <v>130561.07594028814</v>
      </c>
      <c r="EM2" s="84">
        <f t="shared" si="2"/>
        <v>97072.838914533902</v>
      </c>
      <c r="EN2" s="84">
        <f t="shared" si="2"/>
        <v>126425.42396913559</v>
      </c>
      <c r="EO2" s="84">
        <f t="shared" si="2"/>
        <v>262892.47996827459</v>
      </c>
      <c r="EP2" s="84">
        <f t="shared" si="2"/>
        <v>176195.327544</v>
      </c>
      <c r="EQ2" s="84">
        <f t="shared" si="2"/>
        <v>92283.282871016956</v>
      </c>
      <c r="ER2" s="84">
        <f t="shared" si="2"/>
        <v>78528.141928474579</v>
      </c>
      <c r="ES2" s="84">
        <f t="shared" si="2"/>
        <v>76710.712456271198</v>
      </c>
      <c r="ET2" s="84">
        <f t="shared" si="2"/>
        <v>136240.02551288137</v>
      </c>
      <c r="EU2" s="84">
        <f t="shared" si="2"/>
        <v>92283.282871016956</v>
      </c>
      <c r="EV2" s="84">
        <f t="shared" si="2"/>
        <v>136240.02551288137</v>
      </c>
      <c r="EW2" s="84">
        <f t="shared" si="2"/>
        <v>110942.95520745762</v>
      </c>
      <c r="EX2" s="84">
        <f t="shared" si="2"/>
        <v>110942.95520745762</v>
      </c>
      <c r="EY2" s="84">
        <f t="shared" si="2"/>
        <v>91343.499769830509</v>
      </c>
    </row>
    <row r="3" spans="1:155" x14ac:dyDescent="0.25">
      <c r="A3" s="145"/>
      <c r="B3" s="144" t="s">
        <v>913</v>
      </c>
      <c r="C3" s="137"/>
      <c r="D3" s="138"/>
      <c r="E3" s="85">
        <f t="shared" ref="E3:AJ3" si="3">+E4+E5+E12+E19</f>
        <v>76545.799242116525</v>
      </c>
      <c r="F3" s="85">
        <f t="shared" si="3"/>
        <v>30468.558773733617</v>
      </c>
      <c r="G3" s="85">
        <f t="shared" si="3"/>
        <v>13652.015292270002</v>
      </c>
      <c r="H3" s="85">
        <f t="shared" si="3"/>
        <v>45217.968886900431</v>
      </c>
      <c r="I3" s="85">
        <f t="shared" si="3"/>
        <v>9662.3824292077697</v>
      </c>
      <c r="J3" s="85">
        <f t="shared" si="3"/>
        <v>18107.628751057273</v>
      </c>
      <c r="K3" s="85">
        <f t="shared" si="3"/>
        <v>14390.315492363417</v>
      </c>
      <c r="L3" s="85">
        <f t="shared" si="3"/>
        <v>14899.141047125</v>
      </c>
      <c r="M3" s="85">
        <f t="shared" si="3"/>
        <v>10062.200394372458</v>
      </c>
      <c r="N3" s="85">
        <f t="shared" si="3"/>
        <v>22449.993603602376</v>
      </c>
      <c r="O3" s="85">
        <f t="shared" si="3"/>
        <v>8088.2861242337576</v>
      </c>
      <c r="P3" s="85">
        <f t="shared" si="3"/>
        <v>9704.4742667540959</v>
      </c>
      <c r="Q3" s="85">
        <f t="shared" si="3"/>
        <v>7715.4899144307919</v>
      </c>
      <c r="R3" s="85">
        <f t="shared" si="3"/>
        <v>17586.293766489249</v>
      </c>
      <c r="S3" s="85">
        <f t="shared" si="3"/>
        <v>9662.3824292077697</v>
      </c>
      <c r="T3" s="85">
        <f t="shared" si="3"/>
        <v>30468.558773733617</v>
      </c>
      <c r="U3" s="85">
        <f t="shared" si="3"/>
        <v>13431.599254079098</v>
      </c>
      <c r="V3" s="85">
        <f t="shared" si="3"/>
        <v>17450.616611520869</v>
      </c>
      <c r="W3" s="85">
        <f t="shared" si="3"/>
        <v>9487.9304362711864</v>
      </c>
      <c r="X3" s="85">
        <f t="shared" si="3"/>
        <v>8290.1743154915257</v>
      </c>
      <c r="Y3" s="85">
        <f t="shared" si="3"/>
        <v>8099.8568798169499</v>
      </c>
      <c r="Z3" s="85">
        <f t="shared" si="3"/>
        <v>8099.8568798169499</v>
      </c>
      <c r="AA3" s="85">
        <f t="shared" si="3"/>
        <v>5405.4630720000005</v>
      </c>
      <c r="AB3" s="85">
        <f t="shared" si="3"/>
        <v>9154.5867216949155</v>
      </c>
      <c r="AC3" s="85">
        <f t="shared" si="3"/>
        <v>5405.4630720000005</v>
      </c>
      <c r="AD3" s="85">
        <f t="shared" si="3"/>
        <v>17791.392412958558</v>
      </c>
      <c r="AE3" s="85">
        <f t="shared" si="3"/>
        <v>13767.746219195591</v>
      </c>
      <c r="AF3" s="85">
        <f t="shared" si="3"/>
        <v>13927.444368906778</v>
      </c>
      <c r="AG3" s="85">
        <f t="shared" si="3"/>
        <v>13467.585371416948</v>
      </c>
      <c r="AH3" s="85">
        <f t="shared" si="3"/>
        <v>13452.731647605086</v>
      </c>
      <c r="AI3" s="85">
        <f t="shared" si="3"/>
        <v>10971.265967228812</v>
      </c>
      <c r="AJ3" s="85">
        <f t="shared" si="3"/>
        <v>7545.0221209218926</v>
      </c>
      <c r="AK3" s="85">
        <f t="shared" ref="AK3:BP3" si="4">+AK4+AK5+AK12+AK19</f>
        <v>7715.4899144307919</v>
      </c>
      <c r="AL3" s="85">
        <f t="shared" si="4"/>
        <v>37998.009435601693</v>
      </c>
      <c r="AM3" s="85">
        <f t="shared" si="4"/>
        <v>21172.762812000001</v>
      </c>
      <c r="AN3" s="85">
        <f t="shared" si="4"/>
        <v>10449.498408605226</v>
      </c>
      <c r="AO3" s="85">
        <f t="shared" si="4"/>
        <v>9662.3824292077697</v>
      </c>
      <c r="AP3" s="85">
        <f t="shared" si="4"/>
        <v>8911.3050343398299</v>
      </c>
      <c r="AQ3" s="85">
        <f t="shared" si="4"/>
        <v>8088.2861242337576</v>
      </c>
      <c r="AR3" s="85">
        <f t="shared" si="4"/>
        <v>7715.4899144307919</v>
      </c>
      <c r="AS3" s="85">
        <f t="shared" si="4"/>
        <v>5132.2860600000004</v>
      </c>
      <c r="AT3" s="85">
        <f t="shared" si="4"/>
        <v>5132.2860600000004</v>
      </c>
      <c r="AU3" s="85">
        <f t="shared" si="4"/>
        <v>16980.706529067229</v>
      </c>
      <c r="AV3" s="85">
        <f t="shared" si="4"/>
        <v>6515.5375379999996</v>
      </c>
      <c r="AW3" s="85">
        <f t="shared" si="4"/>
        <v>8587.9145771580497</v>
      </c>
      <c r="AX3" s="85">
        <f t="shared" si="4"/>
        <v>8088.2861242337576</v>
      </c>
      <c r="AY3" s="85">
        <f t="shared" si="4"/>
        <v>7715.4899144307919</v>
      </c>
      <c r="AZ3" s="85">
        <f t="shared" si="4"/>
        <v>14044.245610056214</v>
      </c>
      <c r="BA3" s="85">
        <f t="shared" si="4"/>
        <v>5873.6363500686439</v>
      </c>
      <c r="BB3" s="85">
        <f t="shared" si="4"/>
        <v>5873.6363500686439</v>
      </c>
      <c r="BC3" s="85">
        <f t="shared" si="4"/>
        <v>5650.7560111324865</v>
      </c>
      <c r="BD3" s="85">
        <f t="shared" si="4"/>
        <v>5873.6363500686439</v>
      </c>
      <c r="BE3" s="85">
        <f t="shared" si="4"/>
        <v>5899.4305498848025</v>
      </c>
      <c r="BF3" s="85">
        <f t="shared" si="4"/>
        <v>5873.6363500686439</v>
      </c>
      <c r="BG3" s="85">
        <f t="shared" si="4"/>
        <v>5873.7363500686433</v>
      </c>
      <c r="BH3" s="85">
        <f t="shared" si="4"/>
        <v>5892.3719468532772</v>
      </c>
      <c r="BI3" s="85">
        <f t="shared" si="4"/>
        <v>6096.4143161703387</v>
      </c>
      <c r="BJ3" s="85">
        <f t="shared" si="4"/>
        <v>5892.2702519380227</v>
      </c>
      <c r="BK3" s="85">
        <f t="shared" si="4"/>
        <v>5894.7516506886441</v>
      </c>
      <c r="BL3" s="85">
        <f t="shared" si="4"/>
        <v>5897.0708460494352</v>
      </c>
      <c r="BM3" s="85">
        <f t="shared" si="4"/>
        <v>5650.7560111324865</v>
      </c>
      <c r="BN3" s="85">
        <f t="shared" si="4"/>
        <v>5650.7560111324865</v>
      </c>
      <c r="BO3" s="85">
        <f t="shared" si="4"/>
        <v>5650.7560111324865</v>
      </c>
      <c r="BP3" s="85">
        <f t="shared" si="4"/>
        <v>5650.7560111324865</v>
      </c>
      <c r="BQ3" s="85">
        <f t="shared" ref="BQ3:CV3" si="5">+BQ4+BQ5+BQ12+BQ19</f>
        <v>5650.7560111324865</v>
      </c>
      <c r="BR3" s="85">
        <f t="shared" si="5"/>
        <v>5650.7560111324865</v>
      </c>
      <c r="BS3" s="85">
        <f t="shared" si="5"/>
        <v>5650.7560111324865</v>
      </c>
      <c r="BT3" s="85">
        <f t="shared" si="5"/>
        <v>5650.7560111324865</v>
      </c>
      <c r="BU3" s="85">
        <f t="shared" si="5"/>
        <v>5650.7560111324865</v>
      </c>
      <c r="BV3" s="85">
        <f t="shared" si="5"/>
        <v>17069.203857928675</v>
      </c>
      <c r="BW3" s="85">
        <f t="shared" si="5"/>
        <v>15852.3897438411</v>
      </c>
      <c r="BX3" s="85">
        <f t="shared" si="5"/>
        <v>9345.6333119999999</v>
      </c>
      <c r="BY3" s="85">
        <f t="shared" si="5"/>
        <v>30468.558773733617</v>
      </c>
      <c r="BZ3" s="85">
        <f t="shared" si="5"/>
        <v>21350.982841909972</v>
      </c>
      <c r="CA3" s="85">
        <f t="shared" si="5"/>
        <v>11421.336366690959</v>
      </c>
      <c r="CB3" s="85">
        <f t="shared" si="5"/>
        <v>11421.336366690959</v>
      </c>
      <c r="CC3" s="85">
        <f t="shared" si="5"/>
        <v>11421.33033829096</v>
      </c>
      <c r="CD3" s="85">
        <f t="shared" si="5"/>
        <v>13373.576509846329</v>
      </c>
      <c r="CE3" s="85">
        <f t="shared" si="5"/>
        <v>13373.576509846329</v>
      </c>
      <c r="CF3" s="85">
        <f t="shared" si="5"/>
        <v>13679.764645873445</v>
      </c>
      <c r="CG3" s="85">
        <f t="shared" si="5"/>
        <v>11458.649774445337</v>
      </c>
      <c r="CH3" s="85">
        <f t="shared" si="5"/>
        <v>11433.818912714125</v>
      </c>
      <c r="CI3" s="85">
        <f t="shared" si="5"/>
        <v>21256.142173793647</v>
      </c>
      <c r="CJ3" s="85">
        <f t="shared" si="5"/>
        <v>13497.263497006779</v>
      </c>
      <c r="CK3" s="85">
        <f t="shared" si="5"/>
        <v>10995.310084025423</v>
      </c>
      <c r="CL3" s="85">
        <f t="shared" si="5"/>
        <v>10983.308364610168</v>
      </c>
      <c r="CM3" s="85">
        <f t="shared" si="5"/>
        <v>10971.265967228812</v>
      </c>
      <c r="CN3" s="85">
        <f t="shared" si="5"/>
        <v>13874.938007999999</v>
      </c>
      <c r="CO3" s="85">
        <f t="shared" si="5"/>
        <v>26037.969578309319</v>
      </c>
      <c r="CP3" s="85">
        <f t="shared" si="5"/>
        <v>16736.462712002402</v>
      </c>
      <c r="CQ3" s="85">
        <f t="shared" si="5"/>
        <v>13387.423580926554</v>
      </c>
      <c r="CR3" s="85">
        <f t="shared" si="5"/>
        <v>10535.451997427966</v>
      </c>
      <c r="CS3" s="85">
        <f t="shared" si="5"/>
        <v>9196.4672475087573</v>
      </c>
      <c r="CT3" s="85">
        <f t="shared" si="5"/>
        <v>9206.3763099344633</v>
      </c>
      <c r="CU3" s="85">
        <f t="shared" si="5"/>
        <v>9196.4672475087573</v>
      </c>
      <c r="CV3" s="85">
        <f t="shared" si="5"/>
        <v>9232.3533721327676</v>
      </c>
      <c r="CW3" s="85">
        <f t="shared" ref="CW3:EB3" si="6">+CW4+CW5+CW12+CW19</f>
        <v>7715.4899144307919</v>
      </c>
      <c r="CX3" s="85">
        <f t="shared" si="6"/>
        <v>25756.744043572035</v>
      </c>
      <c r="CY3" s="85">
        <f t="shared" si="6"/>
        <v>16989.03473554576</v>
      </c>
      <c r="CZ3" s="85">
        <f t="shared" si="6"/>
        <v>9129.2937600000005</v>
      </c>
      <c r="DA3" s="85">
        <f t="shared" si="6"/>
        <v>9129.2937600000005</v>
      </c>
      <c r="DB3" s="85">
        <f t="shared" si="6"/>
        <v>7114.3900440000007</v>
      </c>
      <c r="DC3" s="85">
        <f t="shared" si="6"/>
        <v>10512.45234523418</v>
      </c>
      <c r="DD3" s="85">
        <f t="shared" si="6"/>
        <v>9196.4672475087573</v>
      </c>
      <c r="DE3" s="85">
        <f t="shared" si="6"/>
        <v>6184.7351159999998</v>
      </c>
      <c r="DF3" s="85">
        <f t="shared" si="6"/>
        <v>11421.336366690959</v>
      </c>
      <c r="DG3" s="85">
        <f t="shared" si="6"/>
        <v>8122.7891841348874</v>
      </c>
      <c r="DH3" s="85">
        <f t="shared" si="6"/>
        <v>8088.2861242337576</v>
      </c>
      <c r="DI3" s="85">
        <f t="shared" si="6"/>
        <v>8088.2861242337576</v>
      </c>
      <c r="DJ3" s="85">
        <f t="shared" si="6"/>
        <v>7715.4899144307919</v>
      </c>
      <c r="DK3" s="85">
        <f t="shared" si="6"/>
        <v>7715.4899144307919</v>
      </c>
      <c r="DL3" s="85">
        <f t="shared" si="6"/>
        <v>9662.3824292077697</v>
      </c>
      <c r="DM3" s="85">
        <f t="shared" si="6"/>
        <v>31220.726310661244</v>
      </c>
      <c r="DN3" s="85">
        <f t="shared" si="6"/>
        <v>10523.954628958192</v>
      </c>
      <c r="DO3" s="85">
        <f t="shared" si="6"/>
        <v>14044.245610056214</v>
      </c>
      <c r="DP3" s="85">
        <f t="shared" si="6"/>
        <v>9736.0214923714684</v>
      </c>
      <c r="DQ3" s="85">
        <f t="shared" si="6"/>
        <v>9662.3824292077697</v>
      </c>
      <c r="DR3" s="85">
        <f t="shared" si="6"/>
        <v>9196.4672475087573</v>
      </c>
      <c r="DS3" s="85">
        <f t="shared" si="6"/>
        <v>9196.4672475087573</v>
      </c>
      <c r="DT3" s="85">
        <f t="shared" si="6"/>
        <v>8562.6804377313565</v>
      </c>
      <c r="DU3" s="85">
        <f t="shared" si="6"/>
        <v>7715.4899144307919</v>
      </c>
      <c r="DV3" s="85">
        <f t="shared" si="6"/>
        <v>7715.4899144307919</v>
      </c>
      <c r="DW3" s="85">
        <f t="shared" si="6"/>
        <v>14044.245610056214</v>
      </c>
      <c r="DX3" s="85">
        <f t="shared" si="6"/>
        <v>9662.3824292077697</v>
      </c>
      <c r="DY3" s="85">
        <f t="shared" si="6"/>
        <v>8562.6804377313565</v>
      </c>
      <c r="DZ3" s="85">
        <f t="shared" si="6"/>
        <v>8562.6804377313565</v>
      </c>
      <c r="EA3" s="85">
        <f t="shared" si="6"/>
        <v>8562.6804377313565</v>
      </c>
      <c r="EB3" s="85">
        <f t="shared" si="6"/>
        <v>7561.0747283029668</v>
      </c>
      <c r="EC3" s="85">
        <f t="shared" ref="EC3:EY3" si="7">+EC4+EC5+EC12+EC19</f>
        <v>7715.4899144307919</v>
      </c>
      <c r="ED3" s="85">
        <f t="shared" si="7"/>
        <v>7715.4899144307919</v>
      </c>
      <c r="EE3" s="85">
        <f t="shared" si="7"/>
        <v>5132.2860600000004</v>
      </c>
      <c r="EF3" s="85">
        <f t="shared" si="7"/>
        <v>5132.2860600000004</v>
      </c>
      <c r="EG3" s="85">
        <f t="shared" si="7"/>
        <v>21032.298338114088</v>
      </c>
      <c r="EH3" s="85">
        <f t="shared" si="7"/>
        <v>8562.6668893442602</v>
      </c>
      <c r="EI3" s="85">
        <f t="shared" si="7"/>
        <v>14075.20301696282</v>
      </c>
      <c r="EJ3" s="85">
        <f t="shared" si="7"/>
        <v>8562.6668893442602</v>
      </c>
      <c r="EK3" s="85">
        <f t="shared" si="7"/>
        <v>14438.003412486722</v>
      </c>
      <c r="EL3" s="85">
        <f t="shared" si="7"/>
        <v>10880.089661690678</v>
      </c>
      <c r="EM3" s="85">
        <f t="shared" si="7"/>
        <v>8089.4032428778255</v>
      </c>
      <c r="EN3" s="85">
        <f t="shared" si="7"/>
        <v>10535.451997427966</v>
      </c>
      <c r="EO3" s="85">
        <f t="shared" si="7"/>
        <v>21907.70666402288</v>
      </c>
      <c r="EP3" s="85">
        <f t="shared" si="7"/>
        <v>14682.943962000001</v>
      </c>
      <c r="EQ3" s="85">
        <f t="shared" si="7"/>
        <v>7690.273572584746</v>
      </c>
      <c r="ER3" s="85">
        <f t="shared" si="7"/>
        <v>6544.0118273728813</v>
      </c>
      <c r="ES3" s="85">
        <f t="shared" si="7"/>
        <v>6392.5593713559329</v>
      </c>
      <c r="ET3" s="85">
        <f t="shared" si="7"/>
        <v>11353.335459406781</v>
      </c>
      <c r="EU3" s="85">
        <f t="shared" si="7"/>
        <v>7690.273572584746</v>
      </c>
      <c r="EV3" s="85">
        <f t="shared" si="7"/>
        <v>11353.335459406781</v>
      </c>
      <c r="EW3" s="85">
        <f t="shared" si="7"/>
        <v>9245.2462672881356</v>
      </c>
      <c r="EX3" s="85">
        <f t="shared" si="7"/>
        <v>9245.2462672881356</v>
      </c>
      <c r="EY3" s="85">
        <f t="shared" si="7"/>
        <v>7611.9583141525427</v>
      </c>
    </row>
    <row r="4" spans="1:155" x14ac:dyDescent="0.25">
      <c r="A4" s="145"/>
      <c r="B4" s="139" t="s">
        <v>914</v>
      </c>
      <c r="C4" s="144" t="s">
        <v>915</v>
      </c>
      <c r="D4" s="138"/>
      <c r="E4" s="85">
        <f t="shared" ref="E4:AJ4" si="8">(E15+E19+E24)*0.02</f>
        <v>1208.990163875</v>
      </c>
      <c r="F4" s="85">
        <f t="shared" si="8"/>
        <v>474.54204232777778</v>
      </c>
      <c r="G4" s="85">
        <f t="shared" si="8"/>
        <v>209.68529777000003</v>
      </c>
      <c r="H4" s="85">
        <f t="shared" si="8"/>
        <v>709.11430212500011</v>
      </c>
      <c r="I4" s="85">
        <f t="shared" si="8"/>
        <v>146.03179176944445</v>
      </c>
      <c r="J4" s="85">
        <f t="shared" si="8"/>
        <v>280.08111167055557</v>
      </c>
      <c r="K4" s="85">
        <f t="shared" si="8"/>
        <v>220.68172786388888</v>
      </c>
      <c r="L4" s="85">
        <f t="shared" si="8"/>
        <v>229.26230537500001</v>
      </c>
      <c r="M4" s="85">
        <f t="shared" si="8"/>
        <v>152.77445044166666</v>
      </c>
      <c r="N4" s="85">
        <f t="shared" si="8"/>
        <v>348.76920124999998</v>
      </c>
      <c r="O4" s="85">
        <f t="shared" si="8"/>
        <v>120.96654034722224</v>
      </c>
      <c r="P4" s="85">
        <f t="shared" si="8"/>
        <v>146.74154531388891</v>
      </c>
      <c r="Q4" s="85">
        <f t="shared" si="8"/>
        <v>115.02917830555556</v>
      </c>
      <c r="R4" s="85">
        <f t="shared" si="8"/>
        <v>271.28874161111116</v>
      </c>
      <c r="S4" s="85">
        <f t="shared" si="8"/>
        <v>146.03179176944445</v>
      </c>
      <c r="T4" s="85">
        <f t="shared" si="8"/>
        <v>474.54204232777778</v>
      </c>
      <c r="U4" s="85">
        <f t="shared" si="8"/>
        <v>205.6080048888889</v>
      </c>
      <c r="V4" s="85">
        <f t="shared" si="8"/>
        <v>269.00075055555556</v>
      </c>
      <c r="W4" s="85">
        <f t="shared" si="8"/>
        <v>143.66646</v>
      </c>
      <c r="X4" s="85">
        <f t="shared" si="8"/>
        <v>124.390422</v>
      </c>
      <c r="Y4" s="85">
        <f t="shared" si="8"/>
        <v>121.15185480000001</v>
      </c>
      <c r="Z4" s="85">
        <f t="shared" si="8"/>
        <v>121.15185480000001</v>
      </c>
      <c r="AA4" s="85">
        <f t="shared" si="8"/>
        <v>105.98947200000001</v>
      </c>
      <c r="AB4" s="85">
        <f t="shared" si="8"/>
        <v>137.99322000000001</v>
      </c>
      <c r="AC4" s="85">
        <f t="shared" si="8"/>
        <v>105.98947200000001</v>
      </c>
      <c r="AD4" s="85">
        <f t="shared" si="8"/>
        <v>275.26457806166661</v>
      </c>
      <c r="AE4" s="85">
        <f t="shared" si="8"/>
        <v>216.28496405999999</v>
      </c>
      <c r="AF4" s="85">
        <f t="shared" si="8"/>
        <v>213.8834655</v>
      </c>
      <c r="AG4" s="85">
        <f t="shared" si="8"/>
        <v>206.1286264</v>
      </c>
      <c r="AH4" s="85">
        <f t="shared" si="8"/>
        <v>205.8784703</v>
      </c>
      <c r="AI4" s="85">
        <f t="shared" si="8"/>
        <v>166.69823849999997</v>
      </c>
      <c r="AJ4" s="85">
        <f t="shared" si="8"/>
        <v>112.31445108055556</v>
      </c>
      <c r="AK4" s="85">
        <f t="shared" ref="AK4:BP4" si="9">(AK15+AK19+AK24)*0.02</f>
        <v>115.02917830555556</v>
      </c>
      <c r="AL4" s="85">
        <f t="shared" si="9"/>
        <v>593.42538450000006</v>
      </c>
      <c r="AM4" s="85">
        <f t="shared" si="9"/>
        <v>415.15221200000002</v>
      </c>
      <c r="AN4" s="85">
        <f t="shared" si="9"/>
        <v>158.95166715277779</v>
      </c>
      <c r="AO4" s="85">
        <f t="shared" si="9"/>
        <v>146.03179176944445</v>
      </c>
      <c r="AP4" s="85">
        <f t="shared" si="9"/>
        <v>134.45673045000001</v>
      </c>
      <c r="AQ4" s="85">
        <f t="shared" si="9"/>
        <v>120.96654034722224</v>
      </c>
      <c r="AR4" s="85">
        <f t="shared" si="9"/>
        <v>115.02917830555556</v>
      </c>
      <c r="AS4" s="85">
        <f t="shared" si="9"/>
        <v>100.63306</v>
      </c>
      <c r="AT4" s="85">
        <f t="shared" si="9"/>
        <v>100.63306</v>
      </c>
      <c r="AU4" s="85">
        <f t="shared" si="9"/>
        <v>261.41535158888888</v>
      </c>
      <c r="AV4" s="85">
        <f t="shared" si="9"/>
        <v>127.755638</v>
      </c>
      <c r="AW4" s="85">
        <f t="shared" si="9"/>
        <v>129.34580092499999</v>
      </c>
      <c r="AX4" s="85">
        <f t="shared" si="9"/>
        <v>120.96654034722224</v>
      </c>
      <c r="AY4" s="85">
        <f t="shared" si="9"/>
        <v>115.02917830555556</v>
      </c>
      <c r="AZ4" s="85">
        <f t="shared" si="9"/>
        <v>215.21765940555557</v>
      </c>
      <c r="BA4" s="85">
        <f t="shared" si="9"/>
        <v>85.937275783333334</v>
      </c>
      <c r="BB4" s="85">
        <f t="shared" si="9"/>
        <v>85.937275783333334</v>
      </c>
      <c r="BC4" s="85">
        <f t="shared" si="9"/>
        <v>82.144457572222223</v>
      </c>
      <c r="BD4" s="85">
        <f t="shared" si="9"/>
        <v>85.937275783333334</v>
      </c>
      <c r="BE4" s="85">
        <f t="shared" si="9"/>
        <v>86.376444207777794</v>
      </c>
      <c r="BF4" s="85">
        <f t="shared" si="9"/>
        <v>85.937275783333334</v>
      </c>
      <c r="BG4" s="85">
        <f t="shared" si="9"/>
        <v>85.937275783333334</v>
      </c>
      <c r="BH4" s="85">
        <f t="shared" si="9"/>
        <v>86.256671001111101</v>
      </c>
      <c r="BI4" s="85">
        <f t="shared" si="9"/>
        <v>85.937275783333334</v>
      </c>
      <c r="BJ4" s="85">
        <f t="shared" si="9"/>
        <v>86.256671001111101</v>
      </c>
      <c r="BK4" s="85">
        <f t="shared" si="9"/>
        <v>86.296595403333342</v>
      </c>
      <c r="BL4" s="85">
        <f t="shared" si="9"/>
        <v>86.33651980555554</v>
      </c>
      <c r="BM4" s="85">
        <f t="shared" si="9"/>
        <v>82.144457572222223</v>
      </c>
      <c r="BN4" s="85">
        <f t="shared" si="9"/>
        <v>82.144457572222223</v>
      </c>
      <c r="BO4" s="85">
        <f t="shared" si="9"/>
        <v>82.144457572222223</v>
      </c>
      <c r="BP4" s="85">
        <f t="shared" si="9"/>
        <v>82.144457572222223</v>
      </c>
      <c r="BQ4" s="85">
        <f t="shared" ref="BQ4:CV4" si="10">(BQ15+BQ19+BQ24)*0.02</f>
        <v>82.144457572222223</v>
      </c>
      <c r="BR4" s="85">
        <f t="shared" si="10"/>
        <v>82.144457572222223</v>
      </c>
      <c r="BS4" s="85">
        <f t="shared" si="10"/>
        <v>82.144457572222223</v>
      </c>
      <c r="BT4" s="85">
        <f t="shared" si="10"/>
        <v>82.144457572222223</v>
      </c>
      <c r="BU4" s="85">
        <f t="shared" si="10"/>
        <v>82.144457572222223</v>
      </c>
      <c r="BV4" s="85">
        <f t="shared" si="10"/>
        <v>263.41602101388889</v>
      </c>
      <c r="BW4" s="85">
        <f t="shared" si="10"/>
        <v>243.80436895833333</v>
      </c>
      <c r="BX4" s="85">
        <f t="shared" si="10"/>
        <v>183.24771200000001</v>
      </c>
      <c r="BY4" s="85">
        <f t="shared" si="10"/>
        <v>474.54204232777778</v>
      </c>
      <c r="BZ4" s="85">
        <f t="shared" si="10"/>
        <v>330.68605777777782</v>
      </c>
      <c r="CA4" s="85">
        <f t="shared" si="10"/>
        <v>173.80376445555555</v>
      </c>
      <c r="CB4" s="85">
        <f t="shared" si="10"/>
        <v>173.80376445555555</v>
      </c>
      <c r="CC4" s="85">
        <f t="shared" si="10"/>
        <v>173.80365472222223</v>
      </c>
      <c r="CD4" s="85">
        <f t="shared" si="10"/>
        <v>204.64454517777781</v>
      </c>
      <c r="CE4" s="85">
        <f t="shared" si="10"/>
        <v>204.64454517777781</v>
      </c>
      <c r="CF4" s="85">
        <f t="shared" si="10"/>
        <v>209.46231524444443</v>
      </c>
      <c r="CG4" s="85">
        <f t="shared" si="10"/>
        <v>174.39314447500001</v>
      </c>
      <c r="CH4" s="85">
        <f t="shared" si="10"/>
        <v>174.01494764444445</v>
      </c>
      <c r="CI4" s="85">
        <f t="shared" si="10"/>
        <v>329.08667975833333</v>
      </c>
      <c r="CJ4" s="85">
        <f t="shared" si="10"/>
        <v>206.6289386</v>
      </c>
      <c r="CK4" s="85">
        <f t="shared" si="10"/>
        <v>167.10333749999998</v>
      </c>
      <c r="CL4" s="85">
        <f t="shared" si="10"/>
        <v>166.90078800000001</v>
      </c>
      <c r="CM4" s="85">
        <f t="shared" si="10"/>
        <v>166.69823849999997</v>
      </c>
      <c r="CN4" s="85">
        <f t="shared" si="10"/>
        <v>272.05760800000002</v>
      </c>
      <c r="CO4" s="85">
        <f t="shared" si="10"/>
        <v>405.55547024999993</v>
      </c>
      <c r="CP4" s="85">
        <f t="shared" si="10"/>
        <v>257.80479216388892</v>
      </c>
      <c r="CQ4" s="85">
        <f t="shared" si="10"/>
        <v>204.86214755555557</v>
      </c>
      <c r="CR4" s="85">
        <f t="shared" si="10"/>
        <v>159.84127958333335</v>
      </c>
      <c r="CS4" s="85">
        <f t="shared" si="10"/>
        <v>138.61756537222223</v>
      </c>
      <c r="CT4" s="85">
        <f t="shared" si="10"/>
        <v>138.78599497777779</v>
      </c>
      <c r="CU4" s="85">
        <f t="shared" si="10"/>
        <v>138.61756537222223</v>
      </c>
      <c r="CV4" s="85">
        <f t="shared" si="10"/>
        <v>139.29138027777779</v>
      </c>
      <c r="CW4" s="85">
        <f t="shared" ref="CW4:EB4" si="11">(CW15+CW19+CW24)*0.02</f>
        <v>115.02917830555556</v>
      </c>
      <c r="CX4" s="85">
        <f t="shared" si="11"/>
        <v>400.81213141666666</v>
      </c>
      <c r="CY4" s="85">
        <f t="shared" si="11"/>
        <v>261.73322446666668</v>
      </c>
      <c r="CZ4" s="85">
        <f t="shared" si="11"/>
        <v>179.00576000000001</v>
      </c>
      <c r="DA4" s="85">
        <f t="shared" si="11"/>
        <v>179.00576000000001</v>
      </c>
      <c r="DB4" s="85">
        <f t="shared" si="11"/>
        <v>139.49784400000001</v>
      </c>
      <c r="DC4" s="85">
        <f t="shared" si="11"/>
        <v>159.45378557222222</v>
      </c>
      <c r="DD4" s="85">
        <f t="shared" si="11"/>
        <v>138.61756537222223</v>
      </c>
      <c r="DE4" s="85">
        <f t="shared" si="11"/>
        <v>121.269316</v>
      </c>
      <c r="DF4" s="85">
        <f t="shared" si="11"/>
        <v>173.80376445555555</v>
      </c>
      <c r="DG4" s="85">
        <f t="shared" si="11"/>
        <v>121.55447006944445</v>
      </c>
      <c r="DH4" s="85">
        <f t="shared" si="11"/>
        <v>120.96654034722224</v>
      </c>
      <c r="DI4" s="85">
        <f t="shared" si="11"/>
        <v>120.96654034722224</v>
      </c>
      <c r="DJ4" s="85">
        <f t="shared" si="11"/>
        <v>115.02917830555556</v>
      </c>
      <c r="DK4" s="85">
        <f t="shared" si="11"/>
        <v>115.02917830555556</v>
      </c>
      <c r="DL4" s="85">
        <f t="shared" si="11"/>
        <v>146.03179176944445</v>
      </c>
      <c r="DM4" s="85">
        <f t="shared" si="11"/>
        <v>487.22724880555558</v>
      </c>
      <c r="DN4" s="85">
        <f t="shared" si="11"/>
        <v>159.64753257777778</v>
      </c>
      <c r="DO4" s="85">
        <f t="shared" si="11"/>
        <v>215.21765940555557</v>
      </c>
      <c r="DP4" s="85">
        <f t="shared" si="11"/>
        <v>147.27386047222222</v>
      </c>
      <c r="DQ4" s="85">
        <f t="shared" si="11"/>
        <v>146.03179176944445</v>
      </c>
      <c r="DR4" s="85">
        <f t="shared" si="11"/>
        <v>138.61756537222223</v>
      </c>
      <c r="DS4" s="85">
        <f t="shared" si="11"/>
        <v>138.61756537222223</v>
      </c>
      <c r="DT4" s="85">
        <f t="shared" si="11"/>
        <v>128.52251935000001</v>
      </c>
      <c r="DU4" s="85">
        <f t="shared" si="11"/>
        <v>115.02917830555556</v>
      </c>
      <c r="DV4" s="85">
        <f t="shared" si="11"/>
        <v>115.02917830555556</v>
      </c>
      <c r="DW4" s="85">
        <f t="shared" si="11"/>
        <v>215.21765940555557</v>
      </c>
      <c r="DX4" s="85">
        <f t="shared" si="11"/>
        <v>146.03179176944445</v>
      </c>
      <c r="DY4" s="85">
        <f t="shared" si="11"/>
        <v>128.52251935000001</v>
      </c>
      <c r="DZ4" s="85">
        <f t="shared" si="11"/>
        <v>128.52251935000001</v>
      </c>
      <c r="EA4" s="85">
        <f t="shared" si="11"/>
        <v>128.52251935000001</v>
      </c>
      <c r="EB4" s="85">
        <f t="shared" si="11"/>
        <v>112.58739020833335</v>
      </c>
      <c r="EC4" s="85">
        <f t="shared" ref="EC4:EY4" si="12">(EC15+EC19+EC24)*0.02</f>
        <v>115.02917830555556</v>
      </c>
      <c r="ED4" s="85">
        <f t="shared" si="12"/>
        <v>115.02917830555556</v>
      </c>
      <c r="EE4" s="85">
        <f t="shared" si="12"/>
        <v>100.63306</v>
      </c>
      <c r="EF4" s="85">
        <f t="shared" si="12"/>
        <v>100.63306</v>
      </c>
      <c r="EG4" s="85">
        <f t="shared" si="12"/>
        <v>326.54469155555557</v>
      </c>
      <c r="EH4" s="85">
        <f t="shared" si="12"/>
        <v>128.52251935000001</v>
      </c>
      <c r="EI4" s="85">
        <f t="shared" si="12"/>
        <v>215.74070833333332</v>
      </c>
      <c r="EJ4" s="85">
        <f t="shared" si="12"/>
        <v>128.52251935000001</v>
      </c>
      <c r="EK4" s="85">
        <f t="shared" si="12"/>
        <v>221.48615700555555</v>
      </c>
      <c r="EL4" s="85">
        <f t="shared" si="12"/>
        <v>165.65368975000001</v>
      </c>
      <c r="EM4" s="85">
        <f t="shared" si="12"/>
        <v>120.96654034722224</v>
      </c>
      <c r="EN4" s="85">
        <f t="shared" si="12"/>
        <v>159.84127958333335</v>
      </c>
      <c r="EO4" s="85">
        <f t="shared" si="12"/>
        <v>357.17341414999999</v>
      </c>
      <c r="EP4" s="85">
        <f t="shared" si="12"/>
        <v>287.90086200000002</v>
      </c>
      <c r="EQ4" s="85">
        <f t="shared" si="12"/>
        <v>120.7981425</v>
      </c>
      <c r="ER4" s="85">
        <f t="shared" si="12"/>
        <v>101.55920166666667</v>
      </c>
      <c r="ES4" s="85">
        <f t="shared" si="12"/>
        <v>99.016990000000007</v>
      </c>
      <c r="ET4" s="85">
        <f t="shared" si="12"/>
        <v>181.78967833333331</v>
      </c>
      <c r="EU4" s="85">
        <f t="shared" si="12"/>
        <v>120.7981425</v>
      </c>
      <c r="EV4" s="85">
        <f t="shared" si="12"/>
        <v>181.78967833333331</v>
      </c>
      <c r="EW4" s="85">
        <f t="shared" si="12"/>
        <v>146.75886333333332</v>
      </c>
      <c r="EX4" s="85">
        <f t="shared" si="12"/>
        <v>146.75886333333332</v>
      </c>
      <c r="EY4" s="85">
        <f t="shared" si="12"/>
        <v>119.48394833333334</v>
      </c>
    </row>
    <row r="5" spans="1:155" x14ac:dyDescent="0.25">
      <c r="A5" s="145"/>
      <c r="B5" s="141"/>
      <c r="C5" s="144" t="s">
        <v>916</v>
      </c>
      <c r="D5" s="138"/>
      <c r="E5" s="85">
        <v>10516.410169491526</v>
      </c>
      <c r="F5" s="85">
        <v>4398.7296610169496</v>
      </c>
      <c r="G5" s="85">
        <v>2173.38</v>
      </c>
      <c r="H5" s="85">
        <v>6365.969491525424</v>
      </c>
      <c r="I5" s="85">
        <v>1639.8606779661018</v>
      </c>
      <c r="J5" s="85">
        <v>2764.4854018589394</v>
      </c>
      <c r="K5" s="85">
        <v>2266.7638983050847</v>
      </c>
      <c r="L5" s="85">
        <v>2337.98</v>
      </c>
      <c r="M5" s="85">
        <v>1695.8030508474576</v>
      </c>
      <c r="N5" s="85">
        <v>3341.1126298523786</v>
      </c>
      <c r="O5" s="85">
        <v>1442.7694915254237</v>
      </c>
      <c r="P5" s="85">
        <v>1645.7550847457628</v>
      </c>
      <c r="Q5" s="85">
        <v>1396.1530508474577</v>
      </c>
      <c r="R5" s="85">
        <v>2691.561290322581</v>
      </c>
      <c r="S5" s="85">
        <v>1639.8606779661018</v>
      </c>
      <c r="T5" s="85">
        <v>4398.7296610169496</v>
      </c>
      <c r="U5" s="85">
        <v>2140.0650847457628</v>
      </c>
      <c r="V5" s="85">
        <v>2672.5717331875344</v>
      </c>
      <c r="W5" s="85">
        <v>1620.3145762711863</v>
      </c>
      <c r="X5" s="85">
        <v>1469.3101694915254</v>
      </c>
      <c r="Y5" s="85">
        <v>1444.1596610169493</v>
      </c>
      <c r="Z5" s="85">
        <v>1444.1596610169493</v>
      </c>
      <c r="AA5" s="85">
        <v>0</v>
      </c>
      <c r="AB5" s="85">
        <v>1576.3061016949152</v>
      </c>
      <c r="AC5" s="85">
        <v>0</v>
      </c>
      <c r="AD5" s="85">
        <v>2723.7537288135591</v>
      </c>
      <c r="AE5" s="85">
        <v>1926.707288135593</v>
      </c>
      <c r="AF5" s="85">
        <v>2208.8818644067796</v>
      </c>
      <c r="AG5" s="85">
        <v>2144.5196610169492</v>
      </c>
      <c r="AH5" s="85">
        <v>2142.423898305085</v>
      </c>
      <c r="AI5" s="85">
        <v>1813.3954237288135</v>
      </c>
      <c r="AJ5" s="85">
        <v>1374.8237288135592</v>
      </c>
      <c r="AK5" s="85">
        <v>1396.1530508474577</v>
      </c>
      <c r="AL5" s="85">
        <v>5397.1079661016947</v>
      </c>
      <c r="AM5" s="85">
        <v>0</v>
      </c>
      <c r="AN5" s="85">
        <v>1747.5837288135594</v>
      </c>
      <c r="AO5" s="85">
        <v>1639.8606779661018</v>
      </c>
      <c r="AP5" s="85">
        <v>1548.0422033898305</v>
      </c>
      <c r="AQ5" s="85">
        <v>1442.7694915254237</v>
      </c>
      <c r="AR5" s="85">
        <v>1396.1530508474577</v>
      </c>
      <c r="AS5" s="85">
        <v>0</v>
      </c>
      <c r="AT5" s="85">
        <v>0</v>
      </c>
      <c r="AU5" s="85">
        <v>2619.3793220338985</v>
      </c>
      <c r="AV5" s="85">
        <v>0</v>
      </c>
      <c r="AW5" s="85">
        <v>1507.9103389830509</v>
      </c>
      <c r="AX5" s="85">
        <v>1442.7694915254237</v>
      </c>
      <c r="AY5" s="85">
        <v>1396.1530508474577</v>
      </c>
      <c r="AZ5" s="85">
        <v>2220.8725423728811</v>
      </c>
      <c r="BA5" s="85">
        <v>1167.447627118644</v>
      </c>
      <c r="BB5" s="85">
        <v>1167.447627118644</v>
      </c>
      <c r="BC5" s="85">
        <v>1138.0010169491527</v>
      </c>
      <c r="BD5" s="85">
        <v>1167.447627118644</v>
      </c>
      <c r="BE5" s="85">
        <v>1170.8442372881354</v>
      </c>
      <c r="BF5" s="85">
        <v>1167.447627118644</v>
      </c>
      <c r="BG5" s="85">
        <v>1167.547627118644</v>
      </c>
      <c r="BH5" s="85">
        <v>1169.8940677966102</v>
      </c>
      <c r="BI5" s="85">
        <v>1390.2255932203389</v>
      </c>
      <c r="BJ5" s="85">
        <v>1169.792372881356</v>
      </c>
      <c r="BK5" s="85">
        <v>1170.237627118644</v>
      </c>
      <c r="BL5" s="85">
        <v>1170.5206779661016</v>
      </c>
      <c r="BM5" s="85">
        <v>1138.0010169491527</v>
      </c>
      <c r="BN5" s="85">
        <v>1138.0010169491527</v>
      </c>
      <c r="BO5" s="85">
        <v>1138.0010169491527</v>
      </c>
      <c r="BP5" s="85">
        <v>1138.0010169491527</v>
      </c>
      <c r="BQ5" s="85">
        <v>1138.0010169491527</v>
      </c>
      <c r="BR5" s="85">
        <v>1138.0010169491527</v>
      </c>
      <c r="BS5" s="85">
        <v>1138.0010169491527</v>
      </c>
      <c r="BT5" s="85">
        <v>1138.0010169491527</v>
      </c>
      <c r="BU5" s="85">
        <v>1138.0010169491527</v>
      </c>
      <c r="BV5" s="85">
        <v>2624.9655932203391</v>
      </c>
      <c r="BW5" s="85">
        <v>2460.8806779661018</v>
      </c>
      <c r="BX5" s="85">
        <v>0</v>
      </c>
      <c r="BY5" s="85">
        <v>4398.7296610169496</v>
      </c>
      <c r="BZ5" s="85">
        <v>3190.4402952433024</v>
      </c>
      <c r="CA5" s="85">
        <v>1873.1108474576272</v>
      </c>
      <c r="CB5" s="85">
        <v>1873.1108474576272</v>
      </c>
      <c r="CC5" s="85">
        <v>1873.1108474576272</v>
      </c>
      <c r="CD5" s="85">
        <v>2132.0344067796609</v>
      </c>
      <c r="CE5" s="85">
        <v>2132.0344067796609</v>
      </c>
      <c r="CF5" s="85">
        <v>2172.5718644067797</v>
      </c>
      <c r="CG5" s="85">
        <v>1878.045593220339</v>
      </c>
      <c r="CH5" s="85">
        <v>1874.8230508474576</v>
      </c>
      <c r="CI5" s="85">
        <v>3177.1676271186443</v>
      </c>
      <c r="CJ5" s="85">
        <v>2148.6818644067794</v>
      </c>
      <c r="CK5" s="85">
        <v>1816.7794915254237</v>
      </c>
      <c r="CL5" s="85">
        <v>1815.1077966101693</v>
      </c>
      <c r="CM5" s="85">
        <v>1813.3954237288135</v>
      </c>
      <c r="CN5" s="85">
        <v>0</v>
      </c>
      <c r="CO5" s="85">
        <v>3817.7988135593218</v>
      </c>
      <c r="CP5" s="85">
        <v>2578.3971186440676</v>
      </c>
      <c r="CQ5" s="85">
        <v>2133.9281355932203</v>
      </c>
      <c r="CR5" s="85">
        <v>1755.8064406779661</v>
      </c>
      <c r="CS5" s="85">
        <v>1581.2594915254235</v>
      </c>
      <c r="CT5" s="85">
        <v>1582.5786440677966</v>
      </c>
      <c r="CU5" s="85">
        <v>1581.2594915254235</v>
      </c>
      <c r="CV5" s="85">
        <v>1582.7806779661016</v>
      </c>
      <c r="CW5" s="85">
        <v>1396.1530508474577</v>
      </c>
      <c r="CX5" s="85">
        <v>3778.4835593220337</v>
      </c>
      <c r="CY5" s="85">
        <v>2611.4950847457631</v>
      </c>
      <c r="CZ5" s="85">
        <v>0</v>
      </c>
      <c r="DA5" s="85">
        <v>0</v>
      </c>
      <c r="DB5" s="85">
        <v>0</v>
      </c>
      <c r="DC5" s="85">
        <v>1752.5689830508477</v>
      </c>
      <c r="DD5" s="85">
        <v>1581.2594915254235</v>
      </c>
      <c r="DE5" s="85">
        <v>0</v>
      </c>
      <c r="DF5" s="85">
        <v>1873.1108474576272</v>
      </c>
      <c r="DG5" s="85">
        <v>1447.2881355932202</v>
      </c>
      <c r="DH5" s="85">
        <v>1442.7694915254237</v>
      </c>
      <c r="DI5" s="85">
        <v>1442.7694915254237</v>
      </c>
      <c r="DJ5" s="85">
        <v>1396.1530508474577</v>
      </c>
      <c r="DK5" s="85">
        <v>1396.1530508474577</v>
      </c>
      <c r="DL5" s="85">
        <v>1639.8606779661018</v>
      </c>
      <c r="DM5" s="85">
        <v>4503.9516675779114</v>
      </c>
      <c r="DN5" s="85">
        <v>1754.1901694915255</v>
      </c>
      <c r="DO5" s="85">
        <v>2220.8725423728811</v>
      </c>
      <c r="DP5" s="85">
        <v>1650.1542372881356</v>
      </c>
      <c r="DQ5" s="85">
        <v>1639.8606779661018</v>
      </c>
      <c r="DR5" s="85">
        <v>1581.2594915254235</v>
      </c>
      <c r="DS5" s="85">
        <v>1581.2594915254235</v>
      </c>
      <c r="DT5" s="85">
        <v>1502.0623728813562</v>
      </c>
      <c r="DU5" s="85">
        <v>1396.1530508474577</v>
      </c>
      <c r="DV5" s="85">
        <v>1396.1530508474577</v>
      </c>
      <c r="DW5" s="85">
        <v>2220.8725423728811</v>
      </c>
      <c r="DX5" s="85">
        <v>1639.8606779661018</v>
      </c>
      <c r="DY5" s="85">
        <v>1502.0623728813562</v>
      </c>
      <c r="DZ5" s="85">
        <v>1502.0623728813562</v>
      </c>
      <c r="EA5" s="85">
        <v>1502.0623728813562</v>
      </c>
      <c r="EB5" s="85">
        <v>1376.9564406779662</v>
      </c>
      <c r="EC5" s="85">
        <v>1396.1530508474577</v>
      </c>
      <c r="ED5" s="85">
        <v>1396.1530508474577</v>
      </c>
      <c r="EE5" s="85">
        <v>0</v>
      </c>
      <c r="EF5" s="85">
        <v>0</v>
      </c>
      <c r="EG5" s="85">
        <v>3154.2598687807545</v>
      </c>
      <c r="EH5" s="85">
        <v>1502.0488244942594</v>
      </c>
      <c r="EI5" s="85">
        <v>2225.1542919628209</v>
      </c>
      <c r="EJ5" s="85">
        <v>1502.0488244942594</v>
      </c>
      <c r="EK5" s="85">
        <v>2273.4259322033899</v>
      </c>
      <c r="EL5" s="85">
        <v>1804.0111864406779</v>
      </c>
      <c r="EM5" s="85">
        <v>1443.8866101694914</v>
      </c>
      <c r="EN5" s="85">
        <v>1755.8064406779661</v>
      </c>
      <c r="EO5" s="85">
        <v>3691.8625423728813</v>
      </c>
      <c r="EP5" s="85">
        <v>0</v>
      </c>
      <c r="EQ5" s="85">
        <v>1529.5683050847458</v>
      </c>
      <c r="ER5" s="85">
        <v>1364.4925423728814</v>
      </c>
      <c r="ES5" s="85">
        <v>1342.6928813559321</v>
      </c>
      <c r="ET5" s="85">
        <v>2082.0618644067799</v>
      </c>
      <c r="EU5" s="85">
        <v>1529.5683050847458</v>
      </c>
      <c r="EV5" s="85">
        <v>2082.0618644067799</v>
      </c>
      <c r="EW5" s="85">
        <v>1760.5442372881357</v>
      </c>
      <c r="EX5" s="85">
        <v>1760.5442372881357</v>
      </c>
      <c r="EY5" s="85">
        <v>1518.2769491525423</v>
      </c>
    </row>
    <row r="6" spans="1:155" ht="26.25" customHeight="1" x14ac:dyDescent="0.25">
      <c r="A6" s="145"/>
      <c r="B6" s="144" t="s">
        <v>917</v>
      </c>
      <c r="C6" s="137"/>
      <c r="D6" s="138"/>
      <c r="E6" s="85">
        <f t="shared" ref="E6:AJ6" si="13">+E7+E19</f>
        <v>44877.575743558111</v>
      </c>
      <c r="F6" s="85">
        <f t="shared" si="13"/>
        <v>18972.08685416638</v>
      </c>
      <c r="G6" s="85">
        <f t="shared" si="13"/>
        <v>9086.3614013861916</v>
      </c>
      <c r="H6" s="85">
        <f t="shared" si="13"/>
        <v>27895.542361465581</v>
      </c>
      <c r="I6" s="85">
        <f t="shared" si="13"/>
        <v>6355.6195994676391</v>
      </c>
      <c r="J6" s="85">
        <f t="shared" si="13"/>
        <v>11847.175703012561</v>
      </c>
      <c r="K6" s="85">
        <f t="shared" si="13"/>
        <v>9426.4191800335739</v>
      </c>
      <c r="L6" s="85">
        <f t="shared" si="13"/>
        <v>9845.1443100463348</v>
      </c>
      <c r="M6" s="85">
        <f t="shared" si="13"/>
        <v>6684.6558007608473</v>
      </c>
      <c r="N6" s="85">
        <f t="shared" si="13"/>
        <v>13537.236313905136</v>
      </c>
      <c r="O6" s="85">
        <f t="shared" si="13"/>
        <v>5306.9322601492959</v>
      </c>
      <c r="P6" s="85">
        <f t="shared" si="13"/>
        <v>6390.2549890774517</v>
      </c>
      <c r="Q6" s="85">
        <f t="shared" si="13"/>
        <v>5058.5231659351075</v>
      </c>
      <c r="R6" s="85">
        <f t="shared" si="13"/>
        <v>11418.115270717202</v>
      </c>
      <c r="S6" s="85">
        <f t="shared" si="13"/>
        <v>6355.6195994676391</v>
      </c>
      <c r="T6" s="85">
        <f t="shared" si="13"/>
        <v>18972.08685416638</v>
      </c>
      <c r="U6" s="85">
        <f t="shared" si="13"/>
        <v>8838.6692929189649</v>
      </c>
      <c r="V6" s="85">
        <f t="shared" si="13"/>
        <v>11306.463325466819</v>
      </c>
      <c r="W6" s="85">
        <f t="shared" si="13"/>
        <v>6300.7948985260273</v>
      </c>
      <c r="X6" s="85">
        <f t="shared" si="13"/>
        <v>5475.988918091507</v>
      </c>
      <c r="Y6" s="85">
        <f t="shared" si="13"/>
        <v>5317.9495005675617</v>
      </c>
      <c r="Z6" s="85">
        <f t="shared" si="13"/>
        <v>5317.9495005675617</v>
      </c>
      <c r="AA6" s="85">
        <f t="shared" si="13"/>
        <v>4972.0535443200006</v>
      </c>
      <c r="AB6" s="85">
        <f t="shared" si="13"/>
        <v>6027.2094494630137</v>
      </c>
      <c r="AC6" s="85">
        <f t="shared" si="13"/>
        <v>4968.7895443200005</v>
      </c>
      <c r="AD6" s="85">
        <f t="shared" si="13"/>
        <v>11688.290657292226</v>
      </c>
      <c r="AE6" s="85">
        <f t="shared" si="13"/>
        <v>9346.458032386854</v>
      </c>
      <c r="AF6" s="85">
        <f t="shared" si="13"/>
        <v>9229.266876493286</v>
      </c>
      <c r="AG6" s="85">
        <f t="shared" si="13"/>
        <v>8850.837102253643</v>
      </c>
      <c r="AH6" s="85">
        <f t="shared" si="13"/>
        <v>8838.6296901813967</v>
      </c>
      <c r="AI6" s="85">
        <f t="shared" si="13"/>
        <v>7220.2684581587664</v>
      </c>
      <c r="AJ6" s="85">
        <f t="shared" si="13"/>
        <v>4944.9436122093321</v>
      </c>
      <c r="AK6" s="85">
        <f t="shared" ref="AK6:BP6" si="14">+AK7+AK19</f>
        <v>5058.5231659351075</v>
      </c>
      <c r="AL6" s="85">
        <f t="shared" si="14"/>
        <v>23363.482175457943</v>
      </c>
      <c r="AM6" s="85">
        <f t="shared" si="14"/>
        <v>17617.240295839998</v>
      </c>
      <c r="AN6" s="85">
        <f t="shared" si="14"/>
        <v>6949.8884390671419</v>
      </c>
      <c r="AO6" s="85">
        <f t="shared" si="14"/>
        <v>6355.6195994676391</v>
      </c>
      <c r="AP6" s="85">
        <f t="shared" si="14"/>
        <v>5912.6461496836037</v>
      </c>
      <c r="AQ6" s="85">
        <f t="shared" si="14"/>
        <v>5306.9322601492959</v>
      </c>
      <c r="AR6" s="85">
        <f t="shared" si="14"/>
        <v>5058.5231659351075</v>
      </c>
      <c r="AS6" s="85">
        <f t="shared" si="14"/>
        <v>4730.1078256000001</v>
      </c>
      <c r="AT6" s="85">
        <f t="shared" si="14"/>
        <v>4730.1078256000001</v>
      </c>
      <c r="AU6" s="85">
        <f t="shared" si="14"/>
        <v>11012.462152542223</v>
      </c>
      <c r="AV6" s="85">
        <f t="shared" si="14"/>
        <v>5938.6899012800004</v>
      </c>
      <c r="AW6" s="85">
        <f t="shared" si="14"/>
        <v>5703.199293901911</v>
      </c>
      <c r="AX6" s="85">
        <f t="shared" si="14"/>
        <v>5306.9322601492959</v>
      </c>
      <c r="AY6" s="85">
        <f t="shared" si="14"/>
        <v>5058.5231659351075</v>
      </c>
      <c r="AZ6" s="85">
        <f t="shared" si="14"/>
        <v>9210.0492703509153</v>
      </c>
      <c r="BA6" s="85">
        <f t="shared" si="14"/>
        <v>3808.7614256182146</v>
      </c>
      <c r="BB6" s="85">
        <f t="shared" si="14"/>
        <v>3808.7614256182146</v>
      </c>
      <c r="BC6" s="85">
        <f t="shared" si="14"/>
        <v>3623.6750143008235</v>
      </c>
      <c r="BD6" s="85">
        <f t="shared" si="14"/>
        <v>3808.7614256182146</v>
      </c>
      <c r="BE6" s="85">
        <f t="shared" si="14"/>
        <v>3830.1924837707547</v>
      </c>
      <c r="BF6" s="85">
        <f t="shared" si="14"/>
        <v>3808.7614256182146</v>
      </c>
      <c r="BG6" s="85">
        <f t="shared" si="14"/>
        <v>3808.7614256182146</v>
      </c>
      <c r="BH6" s="85">
        <f t="shared" si="14"/>
        <v>3824.3476497291526</v>
      </c>
      <c r="BI6" s="85">
        <f t="shared" si="14"/>
        <v>3808.7614256182146</v>
      </c>
      <c r="BJ6" s="85">
        <f t="shared" si="14"/>
        <v>3824.3476497291526</v>
      </c>
      <c r="BK6" s="85">
        <f t="shared" si="14"/>
        <v>3826.29592774302</v>
      </c>
      <c r="BL6" s="85">
        <f t="shared" si="14"/>
        <v>3828.2442057568874</v>
      </c>
      <c r="BM6" s="85">
        <f t="shared" si="14"/>
        <v>3623.6750143008235</v>
      </c>
      <c r="BN6" s="85">
        <f t="shared" si="14"/>
        <v>3623.6750143008235</v>
      </c>
      <c r="BO6" s="85">
        <f t="shared" si="14"/>
        <v>3623.6750143008235</v>
      </c>
      <c r="BP6" s="85">
        <f t="shared" si="14"/>
        <v>3623.6750143008235</v>
      </c>
      <c r="BQ6" s="85">
        <f t="shared" ref="BQ6:CV6" si="15">+BQ7+BQ19</f>
        <v>3623.6750143008235</v>
      </c>
      <c r="BR6" s="85">
        <f t="shared" si="15"/>
        <v>3623.6750143008235</v>
      </c>
      <c r="BS6" s="85">
        <f t="shared" si="15"/>
        <v>3623.6750143008235</v>
      </c>
      <c r="BT6" s="85">
        <f t="shared" si="15"/>
        <v>3623.6750143008235</v>
      </c>
      <c r="BU6" s="85">
        <f t="shared" si="15"/>
        <v>3625.2650143008232</v>
      </c>
      <c r="BV6" s="85">
        <f t="shared" si="15"/>
        <v>11158.864168880849</v>
      </c>
      <c r="BW6" s="85">
        <f t="shared" si="15"/>
        <v>10335.815365592247</v>
      </c>
      <c r="BX6" s="85">
        <f t="shared" si="15"/>
        <v>8384.1175039999998</v>
      </c>
      <c r="BY6" s="85">
        <f t="shared" si="15"/>
        <v>18972.08685416638</v>
      </c>
      <c r="BZ6" s="85">
        <f t="shared" si="15"/>
        <v>13631.328965590257</v>
      </c>
      <c r="CA6" s="85">
        <f t="shared" si="15"/>
        <v>7517.5515367630651</v>
      </c>
      <c r="CB6" s="85">
        <f t="shared" si="15"/>
        <v>7517.5515367630651</v>
      </c>
      <c r="CC6" s="85">
        <f t="shared" si="15"/>
        <v>7517.5469457076852</v>
      </c>
      <c r="CD6" s="85">
        <f t="shared" si="15"/>
        <v>8793.6528710386283</v>
      </c>
      <c r="CE6" s="85">
        <f t="shared" si="15"/>
        <v>8793.6528710386283</v>
      </c>
      <c r="CF6" s="85">
        <f t="shared" si="15"/>
        <v>8982.1452267196455</v>
      </c>
      <c r="CG6" s="85">
        <f t="shared" si="15"/>
        <v>7542.2101908506356</v>
      </c>
      <c r="CH6" s="85">
        <f t="shared" si="15"/>
        <v>7527.8571028056185</v>
      </c>
      <c r="CI6" s="85">
        <f t="shared" si="15"/>
        <v>13553.279814604606</v>
      </c>
      <c r="CJ6" s="85">
        <f t="shared" si="15"/>
        <v>8876.8519263981361</v>
      </c>
      <c r="CK6" s="85">
        <f t="shared" si="15"/>
        <v>7240.0369564006833</v>
      </c>
      <c r="CL6" s="85">
        <f t="shared" si="15"/>
        <v>7230.1527072797253</v>
      </c>
      <c r="CM6" s="85">
        <f t="shared" si="15"/>
        <v>7220.2684581587664</v>
      </c>
      <c r="CN6" s="85">
        <f t="shared" si="15"/>
        <v>11990.760466560001</v>
      </c>
      <c r="CO6" s="85">
        <f t="shared" si="15"/>
        <v>16577.294210422122</v>
      </c>
      <c r="CP6" s="85">
        <f t="shared" si="15"/>
        <v>10885.040812969768</v>
      </c>
      <c r="CQ6" s="85">
        <f t="shared" si="15"/>
        <v>8802.2720680857237</v>
      </c>
      <c r="CR6" s="85">
        <f t="shared" si="15"/>
        <v>6936.08230140468</v>
      </c>
      <c r="CS6" s="85">
        <f t="shared" si="15"/>
        <v>6045.4210212593443</v>
      </c>
      <c r="CT6" s="85">
        <f t="shared" si="15"/>
        <v>6053.6402475751629</v>
      </c>
      <c r="CU6" s="85">
        <f t="shared" si="15"/>
        <v>6045.4210212593443</v>
      </c>
      <c r="CV6" s="85">
        <f t="shared" si="15"/>
        <v>6078.3019664690264</v>
      </c>
      <c r="CW6" s="85">
        <f t="shared" ref="CW6:EB6" si="16">+CW7+CW19</f>
        <v>5058.5231659351075</v>
      </c>
      <c r="CX6" s="85">
        <f t="shared" si="16"/>
        <v>16345.823173990113</v>
      </c>
      <c r="CY6" s="85">
        <f t="shared" si="16"/>
        <v>11027.971723516715</v>
      </c>
      <c r="CZ6" s="85">
        <f t="shared" si="16"/>
        <v>8205.9555199999995</v>
      </c>
      <c r="DA6" s="85">
        <f t="shared" si="16"/>
        <v>8205.9555199999995</v>
      </c>
      <c r="DB6" s="85">
        <f t="shared" si="16"/>
        <v>6461.9226006400004</v>
      </c>
      <c r="DC6" s="85">
        <f t="shared" si="16"/>
        <v>6917.172912150686</v>
      </c>
      <c r="DD6" s="85">
        <f t="shared" si="16"/>
        <v>6045.4210212593443</v>
      </c>
      <c r="DE6" s="85">
        <f t="shared" si="16"/>
        <v>5649.6593929600003</v>
      </c>
      <c r="DF6" s="85">
        <f t="shared" si="16"/>
        <v>7517.5515367630651</v>
      </c>
      <c r="DG6" s="85">
        <f t="shared" si="16"/>
        <v>5335.6227473638319</v>
      </c>
      <c r="DH6" s="85">
        <f t="shared" si="16"/>
        <v>5306.9322601492959</v>
      </c>
      <c r="DI6" s="85">
        <f t="shared" si="16"/>
        <v>5306.9322601492959</v>
      </c>
      <c r="DJ6" s="85">
        <f t="shared" si="16"/>
        <v>5058.5231659351075</v>
      </c>
      <c r="DK6" s="85">
        <f t="shared" si="16"/>
        <v>5058.5231659351075</v>
      </c>
      <c r="DL6" s="85">
        <f t="shared" si="16"/>
        <v>6355.6195994676391</v>
      </c>
      <c r="DM6" s="85">
        <f t="shared" si="16"/>
        <v>19591.114504084831</v>
      </c>
      <c r="DN6" s="85">
        <f t="shared" si="16"/>
        <v>6926.6276067776835</v>
      </c>
      <c r="DO6" s="85">
        <f t="shared" si="16"/>
        <v>9250.2382181909161</v>
      </c>
      <c r="DP6" s="85">
        <f t="shared" si="16"/>
        <v>6416.2315312848095</v>
      </c>
      <c r="DQ6" s="85">
        <f t="shared" si="16"/>
        <v>6355.6195994676391</v>
      </c>
      <c r="DR6" s="85">
        <f t="shared" si="16"/>
        <v>6045.4210212593443</v>
      </c>
      <c r="DS6" s="85">
        <f t="shared" si="16"/>
        <v>6045.4210212593443</v>
      </c>
      <c r="DT6" s="85">
        <f t="shared" si="16"/>
        <v>5623.0615254373843</v>
      </c>
      <c r="DU6" s="85">
        <f t="shared" si="16"/>
        <v>5058.5231659351075</v>
      </c>
      <c r="DV6" s="85">
        <f t="shared" si="16"/>
        <v>5058.5231659351075</v>
      </c>
      <c r="DW6" s="85">
        <f t="shared" si="16"/>
        <v>9210.0492703509153</v>
      </c>
      <c r="DX6" s="85">
        <f t="shared" si="16"/>
        <v>6355.6195994676391</v>
      </c>
      <c r="DY6" s="85">
        <f t="shared" si="16"/>
        <v>5623.0615254373843</v>
      </c>
      <c r="DZ6" s="85">
        <f t="shared" si="16"/>
        <v>5623.0615254373843</v>
      </c>
      <c r="EA6" s="85">
        <f t="shared" si="16"/>
        <v>5623.0615254373843</v>
      </c>
      <c r="EB6" s="85">
        <f t="shared" si="16"/>
        <v>4958.262817311359</v>
      </c>
      <c r="EC6" s="85">
        <f t="shared" ref="EC6:EY6" si="17">+EC7+EC19</f>
        <v>5058.5231659351075</v>
      </c>
      <c r="ED6" s="85">
        <f t="shared" si="17"/>
        <v>5058.5231659351075</v>
      </c>
      <c r="EE6" s="85">
        <f t="shared" si="17"/>
        <v>4730.1078256000001</v>
      </c>
      <c r="EF6" s="85">
        <f t="shared" si="17"/>
        <v>4730.1078256000001</v>
      </c>
      <c r="EG6" s="85">
        <f t="shared" si="17"/>
        <v>13638.311308000244</v>
      </c>
      <c r="EH6" s="85">
        <f t="shared" si="17"/>
        <v>5623.0615254373843</v>
      </c>
      <c r="EI6" s="85">
        <f t="shared" si="17"/>
        <v>9235.5732495228312</v>
      </c>
      <c r="EJ6" s="85">
        <f t="shared" si="17"/>
        <v>5623.0615254373843</v>
      </c>
      <c r="EK6" s="85">
        <f t="shared" si="17"/>
        <v>9465.6746609722704</v>
      </c>
      <c r="EL6" s="85">
        <f t="shared" si="17"/>
        <v>7219.723140214589</v>
      </c>
      <c r="EM6" s="85">
        <f t="shared" si="17"/>
        <v>5306.9322601492959</v>
      </c>
      <c r="EN6" s="85">
        <f t="shared" si="17"/>
        <v>6936.08230140468</v>
      </c>
      <c r="EO6" s="85">
        <f t="shared" si="17"/>
        <v>15070.090628815629</v>
      </c>
      <c r="EP6" s="85">
        <f t="shared" si="17"/>
        <v>12613.71721384</v>
      </c>
      <c r="EQ6" s="85">
        <f t="shared" si="17"/>
        <v>5510.4795033143828</v>
      </c>
      <c r="ER6" s="85">
        <f t="shared" si="17"/>
        <v>4669.5550261401822</v>
      </c>
      <c r="ES6" s="85">
        <f t="shared" si="17"/>
        <v>4553.3162873780821</v>
      </c>
      <c r="ET6" s="85">
        <f t="shared" si="17"/>
        <v>8165.4190555474879</v>
      </c>
      <c r="EU6" s="85">
        <f t="shared" si="17"/>
        <v>5510.4795033143828</v>
      </c>
      <c r="EV6" s="85">
        <f t="shared" si="17"/>
        <v>8165.4190555474879</v>
      </c>
      <c r="EW6" s="85">
        <f t="shared" si="17"/>
        <v>6641.8902223680361</v>
      </c>
      <c r="EX6" s="85">
        <f t="shared" si="17"/>
        <v>6641.8902223680361</v>
      </c>
      <c r="EY6" s="85">
        <f t="shared" si="17"/>
        <v>5453.2047698187216</v>
      </c>
    </row>
    <row r="7" spans="1:155" x14ac:dyDescent="0.25">
      <c r="A7" s="145"/>
      <c r="B7" s="144" t="s">
        <v>918</v>
      </c>
      <c r="C7" s="137"/>
      <c r="D7" s="138"/>
      <c r="E7" s="85">
        <f>+E12-E8</f>
        <v>36467.74354980811</v>
      </c>
      <c r="F7" s="85">
        <f t="shared" ref="F7:BQ7" si="18">+F12-F8</f>
        <v>16002.595337777493</v>
      </c>
      <c r="G7" s="85">
        <f t="shared" si="18"/>
        <v>7320.8199128861907</v>
      </c>
      <c r="H7" s="85">
        <f t="shared" si="18"/>
        <v>22297.271555215582</v>
      </c>
      <c r="I7" s="85">
        <f t="shared" si="18"/>
        <v>5441.8119109954168</v>
      </c>
      <c r="J7" s="85">
        <f t="shared" si="18"/>
        <v>9609.8607194847827</v>
      </c>
      <c r="K7" s="85">
        <f t="shared" si="18"/>
        <v>8045.4824868391297</v>
      </c>
      <c r="L7" s="85">
        <f t="shared" si="18"/>
        <v>8035.1787412963349</v>
      </c>
      <c r="M7" s="85">
        <f t="shared" si="18"/>
        <v>5433.7151786775139</v>
      </c>
      <c r="N7" s="85">
        <f t="shared" si="18"/>
        <v>10783.795251405136</v>
      </c>
      <c r="O7" s="85">
        <f t="shared" si="18"/>
        <v>4549.9727427881844</v>
      </c>
      <c r="P7" s="85">
        <f t="shared" si="18"/>
        <v>5440.9596233830071</v>
      </c>
      <c r="Q7" s="85">
        <f t="shared" si="18"/>
        <v>4338.7172506573297</v>
      </c>
      <c r="R7" s="85">
        <f t="shared" si="18"/>
        <v>9620.418790161646</v>
      </c>
      <c r="S7" s="85">
        <f t="shared" si="18"/>
        <v>5441.8119109954168</v>
      </c>
      <c r="T7" s="85">
        <f t="shared" si="18"/>
        <v>16002.595337777493</v>
      </c>
      <c r="U7" s="85">
        <f t="shared" si="18"/>
        <v>7508.5570484745203</v>
      </c>
      <c r="V7" s="85">
        <f t="shared" si="18"/>
        <v>9623.1657976890419</v>
      </c>
      <c r="W7" s="85">
        <f t="shared" si="18"/>
        <v>5124.431898526027</v>
      </c>
      <c r="X7" s="85">
        <f t="shared" si="18"/>
        <v>4555.9414180915073</v>
      </c>
      <c r="Y7" s="85">
        <f t="shared" si="18"/>
        <v>4559.8303605675619</v>
      </c>
      <c r="Z7" s="85">
        <f t="shared" si="18"/>
        <v>4559.8303605675619</v>
      </c>
      <c r="AA7" s="85">
        <f t="shared" si="18"/>
        <v>4972.0535443200006</v>
      </c>
      <c r="AB7" s="85">
        <f t="shared" si="18"/>
        <v>5134.5084494630137</v>
      </c>
      <c r="AC7" s="85">
        <f t="shared" si="18"/>
        <v>4968.7895443200005</v>
      </c>
      <c r="AD7" s="85">
        <f t="shared" si="18"/>
        <v>9360.0084542088935</v>
      </c>
      <c r="AE7" s="85">
        <f t="shared" si="18"/>
        <v>7537.8294293868539</v>
      </c>
      <c r="AF7" s="85">
        <f t="shared" si="18"/>
        <v>7540.7132014932868</v>
      </c>
      <c r="AG7" s="85">
        <f t="shared" si="18"/>
        <v>7550.0253822536433</v>
      </c>
      <c r="AH7" s="85">
        <f t="shared" si="18"/>
        <v>7550.3257751813962</v>
      </c>
      <c r="AI7" s="85">
        <f t="shared" si="18"/>
        <v>6177.1385331587662</v>
      </c>
      <c r="AJ7" s="85">
        <f t="shared" si="18"/>
        <v>4242.1253581815545</v>
      </c>
      <c r="AK7" s="85">
        <f t="shared" si="18"/>
        <v>4338.7172506573297</v>
      </c>
      <c r="AL7" s="85">
        <f t="shared" si="18"/>
        <v>19650.066950457942</v>
      </c>
      <c r="AM7" s="85">
        <f t="shared" si="18"/>
        <v>17617.240295839998</v>
      </c>
      <c r="AN7" s="85">
        <f t="shared" si="18"/>
        <v>5617.6345814282531</v>
      </c>
      <c r="AO7" s="85">
        <f t="shared" si="18"/>
        <v>5441.8119109954168</v>
      </c>
      <c r="AP7" s="85">
        <f t="shared" si="18"/>
        <v>4811.6938271836034</v>
      </c>
      <c r="AQ7" s="85">
        <f t="shared" si="18"/>
        <v>4549.9727427881844</v>
      </c>
      <c r="AR7" s="85">
        <f t="shared" si="18"/>
        <v>4338.7172506573297</v>
      </c>
      <c r="AS7" s="85">
        <f t="shared" si="18"/>
        <v>4730.1078256000001</v>
      </c>
      <c r="AT7" s="85">
        <f t="shared" si="18"/>
        <v>4730.1078256000001</v>
      </c>
      <c r="AU7" s="85">
        <f t="shared" si="18"/>
        <v>9376.6309730977791</v>
      </c>
      <c r="AV7" s="85">
        <f t="shared" si="18"/>
        <v>5938.6899012800004</v>
      </c>
      <c r="AW7" s="85">
        <f t="shared" si="18"/>
        <v>4606.6691476519109</v>
      </c>
      <c r="AX7" s="85">
        <f t="shared" si="18"/>
        <v>4549.9727427881844</v>
      </c>
      <c r="AY7" s="85">
        <f t="shared" si="18"/>
        <v>4338.7172506573297</v>
      </c>
      <c r="AZ7" s="85">
        <f t="shared" si="18"/>
        <v>7863.3045000731381</v>
      </c>
      <c r="BA7" s="85">
        <f t="shared" si="18"/>
        <v>3105.0938364515478</v>
      </c>
      <c r="BB7" s="85">
        <f t="shared" si="18"/>
        <v>3105.0938364515478</v>
      </c>
      <c r="BC7" s="85">
        <f t="shared" si="18"/>
        <v>3109.6483356897124</v>
      </c>
      <c r="BD7" s="85">
        <f t="shared" si="18"/>
        <v>3105.0938364515478</v>
      </c>
      <c r="BE7" s="85">
        <f t="shared" si="18"/>
        <v>3104.5664733818658</v>
      </c>
      <c r="BF7" s="85">
        <f t="shared" si="18"/>
        <v>3105.0938364515478</v>
      </c>
      <c r="BG7" s="85">
        <f t="shared" si="18"/>
        <v>3105.0938364515478</v>
      </c>
      <c r="BH7" s="85">
        <f t="shared" si="18"/>
        <v>3104.7102996735971</v>
      </c>
      <c r="BI7" s="85">
        <f t="shared" si="18"/>
        <v>3105.0938364515478</v>
      </c>
      <c r="BJ7" s="85">
        <f t="shared" si="18"/>
        <v>3104.7102996735971</v>
      </c>
      <c r="BK7" s="85">
        <f t="shared" si="18"/>
        <v>3104.6623575763533</v>
      </c>
      <c r="BL7" s="85">
        <f t="shared" si="18"/>
        <v>3104.6144154791095</v>
      </c>
      <c r="BM7" s="85">
        <f t="shared" si="18"/>
        <v>3109.6483356897124</v>
      </c>
      <c r="BN7" s="85">
        <f t="shared" si="18"/>
        <v>3109.6483356897124</v>
      </c>
      <c r="BO7" s="85">
        <f t="shared" si="18"/>
        <v>3109.6483356897124</v>
      </c>
      <c r="BP7" s="85">
        <f t="shared" si="18"/>
        <v>3109.6483356897124</v>
      </c>
      <c r="BQ7" s="85">
        <f t="shared" si="18"/>
        <v>3109.6483356897124</v>
      </c>
      <c r="BR7" s="85">
        <f t="shared" ref="BR7:EC7" si="19">+BR12-BR8</f>
        <v>3109.6483356897124</v>
      </c>
      <c r="BS7" s="85">
        <f t="shared" si="19"/>
        <v>3109.6483356897124</v>
      </c>
      <c r="BT7" s="85">
        <f t="shared" si="19"/>
        <v>3109.6483356897124</v>
      </c>
      <c r="BU7" s="85">
        <f t="shared" si="19"/>
        <v>3111.2383356897121</v>
      </c>
      <c r="BV7" s="85">
        <f t="shared" si="19"/>
        <v>9210.5208181864054</v>
      </c>
      <c r="BW7" s="85">
        <f t="shared" si="19"/>
        <v>8784.3330176755808</v>
      </c>
      <c r="BX7" s="85">
        <f t="shared" si="19"/>
        <v>8384.1175039999998</v>
      </c>
      <c r="BY7" s="85">
        <f t="shared" si="19"/>
        <v>16002.595337777493</v>
      </c>
      <c r="BZ7" s="85">
        <f t="shared" si="19"/>
        <v>11492.066076701369</v>
      </c>
      <c r="CA7" s="85">
        <f t="shared" si="19"/>
        <v>6429.9581139852871</v>
      </c>
      <c r="CB7" s="85">
        <f t="shared" si="19"/>
        <v>6429.9581139852871</v>
      </c>
      <c r="CC7" s="85">
        <f t="shared" si="19"/>
        <v>6429.9542095965744</v>
      </c>
      <c r="CD7" s="85">
        <f t="shared" si="19"/>
        <v>7502.2067121497385</v>
      </c>
      <c r="CE7" s="85">
        <f t="shared" si="19"/>
        <v>7502.2067121497385</v>
      </c>
      <c r="CF7" s="85">
        <f t="shared" si="19"/>
        <v>7671.4150644974234</v>
      </c>
      <c r="CG7" s="85">
        <f t="shared" si="19"/>
        <v>6450.9286671006357</v>
      </c>
      <c r="CH7" s="85">
        <f t="shared" si="19"/>
        <v>6429.7045205833965</v>
      </c>
      <c r="CI7" s="85">
        <f t="shared" si="19"/>
        <v>11493.98892668794</v>
      </c>
      <c r="CJ7" s="85">
        <f t="shared" si="19"/>
        <v>7551.0245963981361</v>
      </c>
      <c r="CK7" s="85">
        <f t="shared" si="19"/>
        <v>6176.6520814006835</v>
      </c>
      <c r="CL7" s="85">
        <f t="shared" si="19"/>
        <v>6176.8953072797249</v>
      </c>
      <c r="CM7" s="85">
        <f t="shared" si="19"/>
        <v>6177.1385331587662</v>
      </c>
      <c r="CN7" s="85">
        <f t="shared" si="19"/>
        <v>11990.760466560001</v>
      </c>
      <c r="CO7" s="85">
        <f t="shared" si="19"/>
        <v>13375.540497922122</v>
      </c>
      <c r="CP7" s="85">
        <f t="shared" si="19"/>
        <v>9217.2589047753227</v>
      </c>
      <c r="CQ7" s="85">
        <f t="shared" si="19"/>
        <v>7509.4526903079459</v>
      </c>
      <c r="CR7" s="85">
        <f t="shared" si="19"/>
        <v>5918.9105222380131</v>
      </c>
      <c r="CS7" s="85">
        <f t="shared" si="19"/>
        <v>5178.0085526482335</v>
      </c>
      <c r="CT7" s="85">
        <f t="shared" si="19"/>
        <v>5177.8062986862742</v>
      </c>
      <c r="CU7" s="85">
        <f t="shared" si="19"/>
        <v>5178.0085526482335</v>
      </c>
      <c r="CV7" s="85">
        <f t="shared" si="19"/>
        <v>5177.2029525801372</v>
      </c>
      <c r="CW7" s="85">
        <f t="shared" si="19"/>
        <v>4338.7172506573297</v>
      </c>
      <c r="CX7" s="85">
        <f t="shared" si="19"/>
        <v>13381.236403156779</v>
      </c>
      <c r="CY7" s="85">
        <f t="shared" si="19"/>
        <v>9376.2572001833832</v>
      </c>
      <c r="CZ7" s="85">
        <f t="shared" si="19"/>
        <v>8205.9555199999995</v>
      </c>
      <c r="DA7" s="85">
        <f t="shared" si="19"/>
        <v>8205.9555199999995</v>
      </c>
      <c r="DB7" s="85">
        <f t="shared" si="19"/>
        <v>6461.9226006400004</v>
      </c>
      <c r="DC7" s="85">
        <f t="shared" si="19"/>
        <v>5919.3758335395751</v>
      </c>
      <c r="DD7" s="85">
        <f t="shared" si="19"/>
        <v>5178.0085526482335</v>
      </c>
      <c r="DE7" s="85">
        <f t="shared" si="19"/>
        <v>5649.6593929600003</v>
      </c>
      <c r="DF7" s="85">
        <f t="shared" si="19"/>
        <v>6429.9581139852871</v>
      </c>
      <c r="DG7" s="85">
        <f t="shared" si="19"/>
        <v>4549.2667438916096</v>
      </c>
      <c r="DH7" s="85">
        <f t="shared" si="19"/>
        <v>4549.9727427881844</v>
      </c>
      <c r="DI7" s="85">
        <f t="shared" si="19"/>
        <v>4549.9727427881844</v>
      </c>
      <c r="DJ7" s="85">
        <f t="shared" si="19"/>
        <v>4338.7172506573297</v>
      </c>
      <c r="DK7" s="85">
        <f t="shared" si="19"/>
        <v>4338.7172506573297</v>
      </c>
      <c r="DL7" s="85">
        <f t="shared" si="19"/>
        <v>5441.8119109954168</v>
      </c>
      <c r="DM7" s="85">
        <f t="shared" si="19"/>
        <v>15987.362663807055</v>
      </c>
      <c r="DN7" s="85">
        <f t="shared" si="19"/>
        <v>5919.1431778887945</v>
      </c>
      <c r="DO7" s="85">
        <f t="shared" si="19"/>
        <v>7903.493447913138</v>
      </c>
      <c r="DP7" s="85">
        <f t="shared" si="19"/>
        <v>5440.3204076736984</v>
      </c>
      <c r="DQ7" s="85">
        <f t="shared" si="19"/>
        <v>5441.8119109954168</v>
      </c>
      <c r="DR7" s="85">
        <f t="shared" si="19"/>
        <v>5178.0085526482335</v>
      </c>
      <c r="DS7" s="85">
        <f t="shared" si="19"/>
        <v>5178.0085526482335</v>
      </c>
      <c r="DT7" s="85">
        <f t="shared" si="19"/>
        <v>4818.8197579373846</v>
      </c>
      <c r="DU7" s="85">
        <f t="shared" si="19"/>
        <v>4338.7172506573297</v>
      </c>
      <c r="DV7" s="85">
        <f t="shared" si="19"/>
        <v>4338.7172506573297</v>
      </c>
      <c r="DW7" s="85">
        <f t="shared" si="19"/>
        <v>7863.3045000731381</v>
      </c>
      <c r="DX7" s="85">
        <f t="shared" si="19"/>
        <v>5441.8119109954168</v>
      </c>
      <c r="DY7" s="85">
        <f t="shared" si="19"/>
        <v>4818.8197579373846</v>
      </c>
      <c r="DZ7" s="85">
        <f t="shared" si="19"/>
        <v>4818.8197579373846</v>
      </c>
      <c r="EA7" s="85">
        <f t="shared" si="19"/>
        <v>4818.8197579373846</v>
      </c>
      <c r="EB7" s="85">
        <f t="shared" si="19"/>
        <v>4241.7976068946919</v>
      </c>
      <c r="EC7" s="85">
        <f t="shared" si="19"/>
        <v>4338.7172506573297</v>
      </c>
      <c r="ED7" s="85">
        <f t="shared" ref="ED7:EY7" si="20">+ED12-ED8</f>
        <v>4338.7172506573297</v>
      </c>
      <c r="EE7" s="85">
        <f t="shared" si="20"/>
        <v>4730.1078256000001</v>
      </c>
      <c r="EF7" s="85">
        <f t="shared" si="20"/>
        <v>4730.1078256000001</v>
      </c>
      <c r="EG7" s="85">
        <f t="shared" si="20"/>
        <v>10913.956730222466</v>
      </c>
      <c r="EH7" s="85">
        <f t="shared" si="20"/>
        <v>4818.8197579373846</v>
      </c>
      <c r="EI7" s="85">
        <f t="shared" si="20"/>
        <v>7862.6778328561641</v>
      </c>
      <c r="EJ7" s="85">
        <f t="shared" si="20"/>
        <v>4818.8197579373846</v>
      </c>
      <c r="EK7" s="85">
        <f t="shared" si="20"/>
        <v>8044.5165106944924</v>
      </c>
      <c r="EL7" s="85">
        <f t="shared" si="20"/>
        <v>5911.9308527145886</v>
      </c>
      <c r="EM7" s="85">
        <f t="shared" si="20"/>
        <v>4549.9727427881844</v>
      </c>
      <c r="EN7" s="85">
        <f t="shared" si="20"/>
        <v>5918.9105222380131</v>
      </c>
      <c r="EO7" s="85">
        <f t="shared" si="20"/>
        <v>14287.43972131563</v>
      </c>
      <c r="EP7" s="85">
        <f t="shared" si="20"/>
        <v>12613.71721384</v>
      </c>
      <c r="EQ7" s="85">
        <f t="shared" si="20"/>
        <v>5245.7823783143831</v>
      </c>
      <c r="ER7" s="85">
        <f t="shared" si="20"/>
        <v>4447.0149428068489</v>
      </c>
      <c r="ES7" s="85">
        <f t="shared" si="20"/>
        <v>4336.3467873780819</v>
      </c>
      <c r="ET7" s="85">
        <f t="shared" si="20"/>
        <v>7767.0751388808212</v>
      </c>
      <c r="EU7" s="85">
        <f t="shared" si="20"/>
        <v>5245.7823783143831</v>
      </c>
      <c r="EV7" s="85">
        <f t="shared" si="20"/>
        <v>7767.0751388808212</v>
      </c>
      <c r="EW7" s="85">
        <f t="shared" si="20"/>
        <v>6320.3070557013698</v>
      </c>
      <c r="EX7" s="85">
        <f t="shared" si="20"/>
        <v>6320.3070557013698</v>
      </c>
      <c r="EY7" s="85">
        <f t="shared" si="20"/>
        <v>5191.3873531520549</v>
      </c>
    </row>
    <row r="8" spans="1:155" x14ac:dyDescent="0.25">
      <c r="A8" s="145"/>
      <c r="B8" s="139" t="s">
        <v>919</v>
      </c>
      <c r="C8" s="137" t="s">
        <v>920</v>
      </c>
      <c r="D8" s="138"/>
      <c r="E8" s="85">
        <f>+E9+E10+E11</f>
        <v>19942.823165191883</v>
      </c>
      <c r="F8" s="85">
        <f t="shared" ref="F8:BQ8" si="21">+F9+F10+F11</f>
        <v>6623.2002162225072</v>
      </c>
      <c r="G8" s="85">
        <f t="shared" si="21"/>
        <v>2182.5885931138114</v>
      </c>
      <c r="H8" s="85">
        <f t="shared" si="21"/>
        <v>10247.342731784422</v>
      </c>
      <c r="I8" s="85">
        <f t="shared" si="21"/>
        <v>1520.8703600045824</v>
      </c>
      <c r="J8" s="85">
        <f t="shared" si="21"/>
        <v>3215.8865345152185</v>
      </c>
      <c r="K8" s="85">
        <f t="shared" si="21"/>
        <v>2476.4506861608702</v>
      </c>
      <c r="L8" s="85">
        <f t="shared" si="21"/>
        <v>2486.7544317036645</v>
      </c>
      <c r="M8" s="85">
        <f t="shared" si="21"/>
        <v>1528.9670923224862</v>
      </c>
      <c r="N8" s="85">
        <f t="shared" si="21"/>
        <v>5222.8754585948627</v>
      </c>
      <c r="O8" s="85">
        <f t="shared" si="21"/>
        <v>1217.6178322118153</v>
      </c>
      <c r="P8" s="85">
        <f t="shared" si="21"/>
        <v>1521.7226476169931</v>
      </c>
      <c r="Q8" s="85">
        <f t="shared" si="21"/>
        <v>1145.7845193426715</v>
      </c>
      <c r="R8" s="85">
        <f t="shared" si="21"/>
        <v>3205.3284638383566</v>
      </c>
      <c r="S8" s="85">
        <f t="shared" si="21"/>
        <v>1520.8703600045824</v>
      </c>
      <c r="T8" s="85">
        <f t="shared" si="21"/>
        <v>6623.2002162225072</v>
      </c>
      <c r="U8" s="85">
        <f t="shared" si="21"/>
        <v>2247.2568715254802</v>
      </c>
      <c r="V8" s="85">
        <f t="shared" si="21"/>
        <v>3202.5808023109594</v>
      </c>
      <c r="W8" s="85">
        <f t="shared" si="21"/>
        <v>1423.1545014739727</v>
      </c>
      <c r="X8" s="85">
        <f t="shared" si="21"/>
        <v>1220.4848059084934</v>
      </c>
      <c r="Y8" s="85">
        <f t="shared" si="21"/>
        <v>1216.5958634324386</v>
      </c>
      <c r="Z8" s="85">
        <f t="shared" si="21"/>
        <v>1216.5958634324386</v>
      </c>
      <c r="AA8" s="85">
        <f t="shared" si="21"/>
        <v>327.42005568000008</v>
      </c>
      <c r="AB8" s="85">
        <f t="shared" si="21"/>
        <v>1413.0779505369865</v>
      </c>
      <c r="AC8" s="85">
        <f t="shared" si="21"/>
        <v>330.68405568000003</v>
      </c>
      <c r="AD8" s="85">
        <f t="shared" si="21"/>
        <v>3104.0834487911052</v>
      </c>
      <c r="AE8" s="85">
        <f t="shared" si="21"/>
        <v>2278.2959346131456</v>
      </c>
      <c r="AF8" s="85">
        <f t="shared" si="21"/>
        <v>2275.4121625067128</v>
      </c>
      <c r="AG8" s="85">
        <f t="shared" si="21"/>
        <v>2266.0999817463567</v>
      </c>
      <c r="AH8" s="85">
        <f t="shared" si="21"/>
        <v>2265.7995888186033</v>
      </c>
      <c r="AI8" s="85">
        <f t="shared" si="21"/>
        <v>1770.9038468412327</v>
      </c>
      <c r="AJ8" s="85">
        <f t="shared" si="21"/>
        <v>1112.9403288184453</v>
      </c>
      <c r="AK8" s="85">
        <f t="shared" si="21"/>
        <v>1145.7845193426715</v>
      </c>
      <c r="AL8" s="85">
        <f t="shared" si="21"/>
        <v>8643.9939095420559</v>
      </c>
      <c r="AM8" s="85">
        <f t="shared" si="21"/>
        <v>3140.3703041600002</v>
      </c>
      <c r="AN8" s="85">
        <f t="shared" si="21"/>
        <v>1593.0745735717464</v>
      </c>
      <c r="AO8" s="85">
        <f t="shared" si="21"/>
        <v>1520.8703600045824</v>
      </c>
      <c r="AP8" s="85">
        <f t="shared" si="21"/>
        <v>1316.1599508163974</v>
      </c>
      <c r="AQ8" s="85">
        <f t="shared" si="21"/>
        <v>1217.6178322118153</v>
      </c>
      <c r="AR8" s="85">
        <f t="shared" si="21"/>
        <v>1145.7845193426715</v>
      </c>
      <c r="AS8" s="85">
        <f t="shared" si="21"/>
        <v>301.54517440000006</v>
      </c>
      <c r="AT8" s="85">
        <f t="shared" si="21"/>
        <v>301.54517440000006</v>
      </c>
      <c r="AU8" s="85">
        <f t="shared" si="21"/>
        <v>3087.4497029022186</v>
      </c>
      <c r="AV8" s="85">
        <f t="shared" si="21"/>
        <v>449.09199871999999</v>
      </c>
      <c r="AW8" s="85">
        <f t="shared" si="21"/>
        <v>1247.4591433480891</v>
      </c>
      <c r="AX8" s="85">
        <f t="shared" si="21"/>
        <v>1217.6178322118153</v>
      </c>
      <c r="AY8" s="85">
        <f t="shared" si="21"/>
        <v>1145.7845193426715</v>
      </c>
      <c r="AZ8" s="85">
        <f t="shared" si="21"/>
        <v>2398.1061379268635</v>
      </c>
      <c r="BA8" s="85">
        <f t="shared" si="21"/>
        <v>811.49002154845221</v>
      </c>
      <c r="BB8" s="85">
        <f t="shared" si="21"/>
        <v>811.49002154845221</v>
      </c>
      <c r="BC8" s="85">
        <f t="shared" si="21"/>
        <v>806.93552231028775</v>
      </c>
      <c r="BD8" s="85">
        <f t="shared" si="21"/>
        <v>811.49002154845221</v>
      </c>
      <c r="BE8" s="85">
        <f t="shared" si="21"/>
        <v>812.01738461813443</v>
      </c>
      <c r="BF8" s="85">
        <f t="shared" si="21"/>
        <v>811.49002154845221</v>
      </c>
      <c r="BG8" s="85">
        <f t="shared" si="21"/>
        <v>811.49002154845221</v>
      </c>
      <c r="BH8" s="85">
        <f t="shared" si="21"/>
        <v>811.87355832640287</v>
      </c>
      <c r="BI8" s="85">
        <f t="shared" si="21"/>
        <v>811.49002154845221</v>
      </c>
      <c r="BJ8" s="85">
        <f t="shared" si="21"/>
        <v>811.87355832640287</v>
      </c>
      <c r="BK8" s="85">
        <f t="shared" si="21"/>
        <v>811.92150042364665</v>
      </c>
      <c r="BL8" s="85">
        <f t="shared" si="21"/>
        <v>811.96944252089042</v>
      </c>
      <c r="BM8" s="85">
        <f t="shared" si="21"/>
        <v>806.93552231028775</v>
      </c>
      <c r="BN8" s="85">
        <f t="shared" si="21"/>
        <v>806.93552231028775</v>
      </c>
      <c r="BO8" s="85">
        <f t="shared" si="21"/>
        <v>806.93552231028775</v>
      </c>
      <c r="BP8" s="85">
        <f t="shared" si="21"/>
        <v>806.93552231028775</v>
      </c>
      <c r="BQ8" s="85">
        <f t="shared" si="21"/>
        <v>806.93552231028775</v>
      </c>
      <c r="BR8" s="85">
        <f t="shared" ref="BR8:EC8" si="22">+BR9+BR10+BR11</f>
        <v>806.93552231028775</v>
      </c>
      <c r="BS8" s="85">
        <f t="shared" si="22"/>
        <v>806.93552231028775</v>
      </c>
      <c r="BT8" s="85">
        <f t="shared" si="22"/>
        <v>806.93552231028775</v>
      </c>
      <c r="BU8" s="85">
        <f t="shared" si="22"/>
        <v>805.34552231028783</v>
      </c>
      <c r="BV8" s="85">
        <f t="shared" si="22"/>
        <v>3021.9580748135963</v>
      </c>
      <c r="BW8" s="85">
        <f t="shared" si="22"/>
        <v>2811.889331324418</v>
      </c>
      <c r="BX8" s="85">
        <f t="shared" si="22"/>
        <v>778.26809600000013</v>
      </c>
      <c r="BY8" s="85">
        <f t="shared" si="22"/>
        <v>6623.2002162225072</v>
      </c>
      <c r="BZ8" s="85">
        <f t="shared" si="22"/>
        <v>4198.5275232986305</v>
      </c>
      <c r="CA8" s="85">
        <f t="shared" si="22"/>
        <v>1856.8702180147125</v>
      </c>
      <c r="CB8" s="85">
        <f t="shared" si="22"/>
        <v>1856.8702180147125</v>
      </c>
      <c r="CC8" s="85">
        <f t="shared" si="22"/>
        <v>1856.868890403425</v>
      </c>
      <c r="CD8" s="85">
        <f t="shared" si="22"/>
        <v>2243.2446868502607</v>
      </c>
      <c r="CE8" s="85">
        <f t="shared" si="22"/>
        <v>2243.2446868502607</v>
      </c>
      <c r="CF8" s="85">
        <f t="shared" si="22"/>
        <v>2315.5852395025754</v>
      </c>
      <c r="CG8" s="85">
        <f t="shared" si="22"/>
        <v>1864.0008458993632</v>
      </c>
      <c r="CH8" s="85">
        <f t="shared" si="22"/>
        <v>1857.1238114166026</v>
      </c>
      <c r="CI8" s="85">
        <f t="shared" si="22"/>
        <v>4196.6080523120618</v>
      </c>
      <c r="CJ8" s="85">
        <f t="shared" si="22"/>
        <v>2265.1007676018635</v>
      </c>
      <c r="CK8" s="85">
        <f t="shared" si="22"/>
        <v>1771.390298599315</v>
      </c>
      <c r="CL8" s="85">
        <f t="shared" si="22"/>
        <v>1771.1470727202739</v>
      </c>
      <c r="CM8" s="85">
        <f t="shared" si="22"/>
        <v>1770.9038468412327</v>
      </c>
      <c r="CN8" s="85">
        <f t="shared" si="22"/>
        <v>1612.1199334399998</v>
      </c>
      <c r="CO8" s="85">
        <f t="shared" si="22"/>
        <v>5237.3210840778756</v>
      </c>
      <c r="CP8" s="85">
        <f t="shared" si="22"/>
        <v>3015.2199882246787</v>
      </c>
      <c r="CQ8" s="85">
        <f t="shared" si="22"/>
        <v>2246.3612296920551</v>
      </c>
      <c r="CR8" s="85">
        <f t="shared" si="22"/>
        <v>1683.7219757619866</v>
      </c>
      <c r="CS8" s="85">
        <f t="shared" si="22"/>
        <v>1431.1691693517671</v>
      </c>
      <c r="CT8" s="85">
        <f t="shared" si="22"/>
        <v>1431.3714233137259</v>
      </c>
      <c r="CU8" s="85">
        <f t="shared" si="22"/>
        <v>1431.1691693517671</v>
      </c>
      <c r="CV8" s="85">
        <f t="shared" si="22"/>
        <v>1431.9793474198632</v>
      </c>
      <c r="CW8" s="85">
        <f t="shared" si="22"/>
        <v>1145.7845193426715</v>
      </c>
      <c r="CX8" s="85">
        <f t="shared" si="22"/>
        <v>5231.6251788432182</v>
      </c>
      <c r="CY8" s="85">
        <f t="shared" si="22"/>
        <v>3087.8347028166163</v>
      </c>
      <c r="CZ8" s="85">
        <f t="shared" si="22"/>
        <v>744.33248000000026</v>
      </c>
      <c r="DA8" s="85">
        <f t="shared" si="22"/>
        <v>744.33248000000026</v>
      </c>
      <c r="DB8" s="85">
        <f t="shared" si="22"/>
        <v>512.96959936000007</v>
      </c>
      <c r="DC8" s="85">
        <f t="shared" si="22"/>
        <v>1683.2566644604249</v>
      </c>
      <c r="DD8" s="85">
        <f t="shared" si="22"/>
        <v>1431.1691693517671</v>
      </c>
      <c r="DE8" s="85">
        <f t="shared" si="22"/>
        <v>413.80640704000001</v>
      </c>
      <c r="DF8" s="85">
        <f t="shared" si="22"/>
        <v>1856.8702180147125</v>
      </c>
      <c r="DG8" s="85">
        <f t="shared" si="22"/>
        <v>1218.3238311083906</v>
      </c>
      <c r="DH8" s="85">
        <f t="shared" si="22"/>
        <v>1217.6178322118153</v>
      </c>
      <c r="DI8" s="85">
        <f t="shared" si="22"/>
        <v>1217.6178322118153</v>
      </c>
      <c r="DJ8" s="85">
        <f t="shared" si="22"/>
        <v>1145.7845193426715</v>
      </c>
      <c r="DK8" s="85">
        <f t="shared" si="22"/>
        <v>1145.7845193426715</v>
      </c>
      <c r="DL8" s="85">
        <f t="shared" si="22"/>
        <v>1520.8703600045824</v>
      </c>
      <c r="DM8" s="85">
        <f t="shared" si="22"/>
        <v>6638.4328901929457</v>
      </c>
      <c r="DN8" s="85">
        <f t="shared" si="22"/>
        <v>1683.4893201112056</v>
      </c>
      <c r="DO8" s="85">
        <f t="shared" si="22"/>
        <v>2357.9171900868632</v>
      </c>
      <c r="DP8" s="85">
        <f t="shared" si="22"/>
        <v>1522.3618633263013</v>
      </c>
      <c r="DQ8" s="85">
        <f t="shared" si="22"/>
        <v>1520.8703600045824</v>
      </c>
      <c r="DR8" s="85">
        <f t="shared" si="22"/>
        <v>1431.1691693517671</v>
      </c>
      <c r="DS8" s="85">
        <f t="shared" si="22"/>
        <v>1431.1691693517671</v>
      </c>
      <c r="DT8" s="85">
        <f t="shared" si="22"/>
        <v>1309.0340200626165</v>
      </c>
      <c r="DU8" s="85">
        <f t="shared" si="22"/>
        <v>1145.7845193426715</v>
      </c>
      <c r="DV8" s="85">
        <f t="shared" si="22"/>
        <v>1145.7845193426715</v>
      </c>
      <c r="DW8" s="85">
        <f t="shared" si="22"/>
        <v>2398.1061379268635</v>
      </c>
      <c r="DX8" s="85">
        <f t="shared" si="22"/>
        <v>1520.8703600045824</v>
      </c>
      <c r="DY8" s="85">
        <f t="shared" si="22"/>
        <v>1309.0340200626165</v>
      </c>
      <c r="DZ8" s="85">
        <f t="shared" si="22"/>
        <v>1309.0340200626165</v>
      </c>
      <c r="EA8" s="85">
        <f t="shared" si="22"/>
        <v>1309.0340200626165</v>
      </c>
      <c r="EB8" s="85">
        <f t="shared" si="22"/>
        <v>1113.2680801053082</v>
      </c>
      <c r="EC8" s="85">
        <f t="shared" si="22"/>
        <v>1145.7845193426715</v>
      </c>
      <c r="ED8" s="85">
        <f t="shared" ref="ED8:EY8" si="23">+ED9+ED10+ED11</f>
        <v>1145.7845193426715</v>
      </c>
      <c r="EE8" s="85">
        <f t="shared" si="23"/>
        <v>301.54517440000006</v>
      </c>
      <c r="EF8" s="85">
        <f t="shared" si="23"/>
        <v>301.54517440000006</v>
      </c>
      <c r="EG8" s="85">
        <f t="shared" si="23"/>
        <v>3913.1824697775337</v>
      </c>
      <c r="EH8" s="85">
        <f t="shared" si="23"/>
        <v>1309.0340200626165</v>
      </c>
      <c r="EI8" s="85">
        <f t="shared" si="23"/>
        <v>2398.7347671438356</v>
      </c>
      <c r="EJ8" s="85">
        <f t="shared" si="23"/>
        <v>1309.0340200626165</v>
      </c>
      <c r="EK8" s="85">
        <f t="shared" si="23"/>
        <v>2477.4166623055071</v>
      </c>
      <c r="EL8" s="85">
        <f t="shared" si="23"/>
        <v>1690.7016452854111</v>
      </c>
      <c r="EM8" s="85">
        <f t="shared" si="23"/>
        <v>1217.6178322118153</v>
      </c>
      <c r="EN8" s="85">
        <f t="shared" si="23"/>
        <v>1683.7219757619866</v>
      </c>
      <c r="EO8" s="85">
        <f t="shared" si="23"/>
        <v>2788.5800786843693</v>
      </c>
      <c r="EP8" s="85">
        <f t="shared" si="23"/>
        <v>1781.32588616</v>
      </c>
      <c r="EQ8" s="85">
        <f t="shared" si="23"/>
        <v>529.42762168561649</v>
      </c>
      <c r="ER8" s="85">
        <f t="shared" si="23"/>
        <v>408.40505719315075</v>
      </c>
      <c r="ES8" s="85">
        <f t="shared" si="23"/>
        <v>397.53321262191787</v>
      </c>
      <c r="ET8" s="85">
        <f t="shared" si="23"/>
        <v>924.0648611191782</v>
      </c>
      <c r="EU8" s="85">
        <f t="shared" si="23"/>
        <v>529.42762168561649</v>
      </c>
      <c r="EV8" s="85">
        <f t="shared" si="23"/>
        <v>924.0648611191782</v>
      </c>
      <c r="EW8" s="85">
        <f t="shared" si="23"/>
        <v>696.05294429863011</v>
      </c>
      <c r="EX8" s="85">
        <f t="shared" si="23"/>
        <v>696.05294429863011</v>
      </c>
      <c r="EY8" s="85">
        <f t="shared" si="23"/>
        <v>520.99264684794525</v>
      </c>
    </row>
    <row r="9" spans="1:155" x14ac:dyDescent="0.25">
      <c r="A9" s="145"/>
      <c r="B9" s="140"/>
      <c r="C9" s="137" t="s">
        <v>921</v>
      </c>
      <c r="D9" s="138"/>
      <c r="E9" s="85">
        <f>+E14*2</f>
        <v>7245.3938899999994</v>
      </c>
      <c r="F9" s="85">
        <f t="shared" ref="F9:BQ9" si="24">+F14*2</f>
        <v>2906.0654840000002</v>
      </c>
      <c r="G9" s="85">
        <f t="shared" si="24"/>
        <v>1220.6212760000003</v>
      </c>
      <c r="H9" s="85">
        <f t="shared" si="24"/>
        <v>4180.0422020000015</v>
      </c>
      <c r="I9" s="85">
        <f t="shared" si="24"/>
        <v>894.28946600000006</v>
      </c>
      <c r="J9" s="85">
        <f t="shared" si="24"/>
        <v>1647.3436840000004</v>
      </c>
      <c r="K9" s="85">
        <f t="shared" si="24"/>
        <v>1351.4409580000001</v>
      </c>
      <c r="L9" s="85">
        <f t="shared" si="24"/>
        <v>1351.4409580000001</v>
      </c>
      <c r="M9" s="85">
        <f t="shared" si="24"/>
        <v>894.28946600000006</v>
      </c>
      <c r="N9" s="85">
        <f t="shared" si="24"/>
        <v>2055.9026600000002</v>
      </c>
      <c r="O9" s="85">
        <f t="shared" si="24"/>
        <v>740.79145000000017</v>
      </c>
      <c r="P9" s="85">
        <f t="shared" si="24"/>
        <v>894.28946600000006</v>
      </c>
      <c r="Q9" s="85">
        <f t="shared" si="24"/>
        <v>704.43142000000023</v>
      </c>
      <c r="R9" s="85">
        <f t="shared" si="24"/>
        <v>1647.3436840000004</v>
      </c>
      <c r="S9" s="85">
        <f t="shared" si="24"/>
        <v>894.28946600000006</v>
      </c>
      <c r="T9" s="85">
        <f t="shared" si="24"/>
        <v>2906.0654840000002</v>
      </c>
      <c r="U9" s="85">
        <f t="shared" si="24"/>
        <v>1253.0403200000001</v>
      </c>
      <c r="V9" s="85">
        <f t="shared" si="24"/>
        <v>1647.3436000000002</v>
      </c>
      <c r="W9" s="85">
        <f t="shared" si="24"/>
        <v>840.97440000000006</v>
      </c>
      <c r="X9" s="85">
        <f t="shared" si="24"/>
        <v>741.92630400000007</v>
      </c>
      <c r="Y9" s="85">
        <f t="shared" si="24"/>
        <v>741.92630400000007</v>
      </c>
      <c r="Z9" s="85">
        <f t="shared" si="24"/>
        <v>741.92630400000007</v>
      </c>
      <c r="AA9" s="85">
        <f t="shared" si="24"/>
        <v>0</v>
      </c>
      <c r="AB9" s="85">
        <f t="shared" si="24"/>
        <v>840.97440000000006</v>
      </c>
      <c r="AC9" s="85">
        <f t="shared" si="24"/>
        <v>0</v>
      </c>
      <c r="AD9" s="85">
        <f t="shared" si="24"/>
        <v>1600.8925379999998</v>
      </c>
      <c r="AE9" s="85">
        <f t="shared" si="24"/>
        <v>1260.7867440000002</v>
      </c>
      <c r="AF9" s="85">
        <f t="shared" si="24"/>
        <v>1260.7867440000002</v>
      </c>
      <c r="AG9" s="85">
        <f t="shared" si="24"/>
        <v>1260.7867440000002</v>
      </c>
      <c r="AH9" s="85">
        <f t="shared" si="24"/>
        <v>1260.7867440000002</v>
      </c>
      <c r="AI9" s="85">
        <f t="shared" si="24"/>
        <v>1020.8494799999999</v>
      </c>
      <c r="AJ9" s="85">
        <f t="shared" si="24"/>
        <v>687.806602</v>
      </c>
      <c r="AK9" s="85">
        <f t="shared" si="24"/>
        <v>704.43142000000023</v>
      </c>
      <c r="AL9" s="85">
        <f t="shared" si="24"/>
        <v>3634.0995600000006</v>
      </c>
      <c r="AM9" s="85">
        <f t="shared" si="24"/>
        <v>0</v>
      </c>
      <c r="AN9" s="85">
        <f t="shared" si="24"/>
        <v>926.14612999999997</v>
      </c>
      <c r="AO9" s="85">
        <f t="shared" si="24"/>
        <v>894.28946600000006</v>
      </c>
      <c r="AP9" s="85">
        <f t="shared" si="24"/>
        <v>787.06378800000005</v>
      </c>
      <c r="AQ9" s="85">
        <f t="shared" si="24"/>
        <v>740.79145000000017</v>
      </c>
      <c r="AR9" s="85">
        <f t="shared" si="24"/>
        <v>704.43142000000023</v>
      </c>
      <c r="AS9" s="85">
        <f t="shared" si="24"/>
        <v>0</v>
      </c>
      <c r="AT9" s="85">
        <f t="shared" si="24"/>
        <v>0</v>
      </c>
      <c r="AU9" s="85">
        <f t="shared" si="24"/>
        <v>1600.8910959999998</v>
      </c>
      <c r="AV9" s="85">
        <f t="shared" si="24"/>
        <v>0</v>
      </c>
      <c r="AW9" s="85">
        <f t="shared" si="24"/>
        <v>751.906386</v>
      </c>
      <c r="AX9" s="85">
        <f t="shared" si="24"/>
        <v>740.79145000000017</v>
      </c>
      <c r="AY9" s="85">
        <f t="shared" si="24"/>
        <v>704.43142000000023</v>
      </c>
      <c r="AZ9" s="85">
        <f t="shared" si="24"/>
        <v>1317.9793480000003</v>
      </c>
      <c r="BA9" s="85">
        <f t="shared" si="24"/>
        <v>503.04746800000009</v>
      </c>
      <c r="BB9" s="85">
        <f t="shared" si="24"/>
        <v>503.04746800000009</v>
      </c>
      <c r="BC9" s="85">
        <f t="shared" si="24"/>
        <v>503.04746800000009</v>
      </c>
      <c r="BD9" s="85">
        <f t="shared" si="24"/>
        <v>503.04746800000009</v>
      </c>
      <c r="BE9" s="85">
        <f t="shared" si="24"/>
        <v>503.04746800000009</v>
      </c>
      <c r="BF9" s="85">
        <f t="shared" si="24"/>
        <v>503.04746800000009</v>
      </c>
      <c r="BG9" s="85">
        <f t="shared" si="24"/>
        <v>503.04746800000009</v>
      </c>
      <c r="BH9" s="85">
        <f t="shared" si="24"/>
        <v>503.04746800000009</v>
      </c>
      <c r="BI9" s="85">
        <f t="shared" si="24"/>
        <v>503.04746800000009</v>
      </c>
      <c r="BJ9" s="85">
        <f t="shared" si="24"/>
        <v>503.04746800000009</v>
      </c>
      <c r="BK9" s="85">
        <f t="shared" si="24"/>
        <v>503.04746800000009</v>
      </c>
      <c r="BL9" s="85">
        <f t="shared" si="24"/>
        <v>503.04746800000009</v>
      </c>
      <c r="BM9" s="85">
        <f t="shared" si="24"/>
        <v>503.04746800000009</v>
      </c>
      <c r="BN9" s="85">
        <f t="shared" si="24"/>
        <v>503.04746800000009</v>
      </c>
      <c r="BO9" s="85">
        <f t="shared" si="24"/>
        <v>503.04746800000009</v>
      </c>
      <c r="BP9" s="85">
        <f t="shared" si="24"/>
        <v>503.04746800000009</v>
      </c>
      <c r="BQ9" s="85">
        <f t="shared" si="24"/>
        <v>503.04746800000009</v>
      </c>
      <c r="BR9" s="85">
        <f t="shared" ref="BR9:EC9" si="25">+BR14*2</f>
        <v>503.04746800000009</v>
      </c>
      <c r="BS9" s="85">
        <f t="shared" si="25"/>
        <v>503.04746800000009</v>
      </c>
      <c r="BT9" s="85">
        <f t="shared" si="25"/>
        <v>503.04746800000009</v>
      </c>
      <c r="BU9" s="85">
        <f t="shared" si="25"/>
        <v>503.04746800000009</v>
      </c>
      <c r="BV9" s="85">
        <f t="shared" si="25"/>
        <v>1571.1440780000003</v>
      </c>
      <c r="BW9" s="85">
        <f t="shared" si="25"/>
        <v>1489.4230539999999</v>
      </c>
      <c r="BX9" s="85">
        <f t="shared" si="25"/>
        <v>0</v>
      </c>
      <c r="BY9" s="85">
        <f t="shared" si="25"/>
        <v>2906.0654840000002</v>
      </c>
      <c r="BZ9" s="85">
        <f t="shared" si="25"/>
        <v>2015.3056000000001</v>
      </c>
      <c r="CA9" s="85">
        <f t="shared" si="25"/>
        <v>1064.3632720000001</v>
      </c>
      <c r="CB9" s="85">
        <f t="shared" si="25"/>
        <v>1064.3632720000001</v>
      </c>
      <c r="CC9" s="85">
        <f t="shared" si="25"/>
        <v>1064.3626000000002</v>
      </c>
      <c r="CD9" s="85">
        <f t="shared" si="25"/>
        <v>1251.7093540000003</v>
      </c>
      <c r="CE9" s="85">
        <f t="shared" si="25"/>
        <v>1251.7093540000003</v>
      </c>
      <c r="CF9" s="85">
        <f t="shared" si="25"/>
        <v>1282.733984</v>
      </c>
      <c r="CG9" s="85">
        <f t="shared" si="25"/>
        <v>1067.9725980000003</v>
      </c>
      <c r="CH9" s="85">
        <f t="shared" si="25"/>
        <v>1064.3632720000001</v>
      </c>
      <c r="CI9" s="85">
        <f t="shared" si="25"/>
        <v>2015.3060340000004</v>
      </c>
      <c r="CJ9" s="85">
        <f t="shared" si="25"/>
        <v>1260.7867440000002</v>
      </c>
      <c r="CK9" s="85">
        <f t="shared" si="25"/>
        <v>1020.8494799999999</v>
      </c>
      <c r="CL9" s="85">
        <f t="shared" si="25"/>
        <v>1020.8494799999999</v>
      </c>
      <c r="CM9" s="85">
        <f t="shared" si="25"/>
        <v>1020.8494799999999</v>
      </c>
      <c r="CN9" s="85">
        <f t="shared" si="25"/>
        <v>0</v>
      </c>
      <c r="CO9" s="85">
        <f t="shared" si="25"/>
        <v>2390.6427720000002</v>
      </c>
      <c r="CP9" s="85">
        <f t="shared" si="25"/>
        <v>1571.1440780000003</v>
      </c>
      <c r="CQ9" s="85">
        <f t="shared" si="25"/>
        <v>1253.0403200000001</v>
      </c>
      <c r="CR9" s="85">
        <f t="shared" si="25"/>
        <v>976.48490800000013</v>
      </c>
      <c r="CS9" s="85">
        <f t="shared" si="25"/>
        <v>848.88521199999991</v>
      </c>
      <c r="CT9" s="85">
        <f t="shared" si="25"/>
        <v>848.88521199999991</v>
      </c>
      <c r="CU9" s="85">
        <f t="shared" si="25"/>
        <v>848.88521199999991</v>
      </c>
      <c r="CV9" s="85">
        <f t="shared" si="25"/>
        <v>848.88580000000013</v>
      </c>
      <c r="CW9" s="85">
        <f t="shared" si="25"/>
        <v>704.43142000000023</v>
      </c>
      <c r="CX9" s="85">
        <f t="shared" si="25"/>
        <v>2390.6427720000002</v>
      </c>
      <c r="CY9" s="85">
        <f t="shared" si="25"/>
        <v>1600.8925379999998</v>
      </c>
      <c r="CZ9" s="85">
        <f t="shared" si="25"/>
        <v>0</v>
      </c>
      <c r="DA9" s="85">
        <f t="shared" si="25"/>
        <v>0</v>
      </c>
      <c r="DB9" s="85">
        <f t="shared" si="25"/>
        <v>0</v>
      </c>
      <c r="DC9" s="85">
        <f t="shared" si="25"/>
        <v>976.48490800000013</v>
      </c>
      <c r="DD9" s="85">
        <f t="shared" si="25"/>
        <v>848.88521199999991</v>
      </c>
      <c r="DE9" s="85">
        <f t="shared" si="25"/>
        <v>0</v>
      </c>
      <c r="DF9" s="85">
        <f t="shared" si="25"/>
        <v>1064.3632720000001</v>
      </c>
      <c r="DG9" s="85">
        <f t="shared" si="25"/>
        <v>740.79145000000017</v>
      </c>
      <c r="DH9" s="85">
        <f t="shared" si="25"/>
        <v>740.79145000000017</v>
      </c>
      <c r="DI9" s="85">
        <f t="shared" si="25"/>
        <v>740.79145000000017</v>
      </c>
      <c r="DJ9" s="85">
        <f t="shared" si="25"/>
        <v>704.43142000000023</v>
      </c>
      <c r="DK9" s="85">
        <f t="shared" si="25"/>
        <v>704.43142000000023</v>
      </c>
      <c r="DL9" s="85">
        <f t="shared" si="25"/>
        <v>894.28946600000006</v>
      </c>
      <c r="DM9" s="85">
        <f t="shared" si="25"/>
        <v>2906.0654840000002</v>
      </c>
      <c r="DN9" s="85">
        <f t="shared" si="25"/>
        <v>976.48490800000013</v>
      </c>
      <c r="DO9" s="85">
        <f t="shared" si="25"/>
        <v>1317.9793480000003</v>
      </c>
      <c r="DP9" s="85">
        <f t="shared" si="25"/>
        <v>894.28946600000006</v>
      </c>
      <c r="DQ9" s="85">
        <f t="shared" si="25"/>
        <v>894.28946600000006</v>
      </c>
      <c r="DR9" s="85">
        <f t="shared" si="25"/>
        <v>848.88521199999991</v>
      </c>
      <c r="DS9" s="85">
        <f t="shared" si="25"/>
        <v>848.88521199999991</v>
      </c>
      <c r="DT9" s="85">
        <f t="shared" si="25"/>
        <v>787.06378800000005</v>
      </c>
      <c r="DU9" s="85">
        <f t="shared" si="25"/>
        <v>704.43142000000023</v>
      </c>
      <c r="DV9" s="85">
        <f t="shared" si="25"/>
        <v>704.43142000000023</v>
      </c>
      <c r="DW9" s="85">
        <f t="shared" si="25"/>
        <v>1317.9793480000003</v>
      </c>
      <c r="DX9" s="85">
        <f t="shared" si="25"/>
        <v>894.28946600000006</v>
      </c>
      <c r="DY9" s="85">
        <f t="shared" si="25"/>
        <v>787.06378800000005</v>
      </c>
      <c r="DZ9" s="85">
        <f t="shared" si="25"/>
        <v>787.06378800000005</v>
      </c>
      <c r="EA9" s="85">
        <f t="shared" si="25"/>
        <v>787.06378800000005</v>
      </c>
      <c r="EB9" s="85">
        <f t="shared" si="25"/>
        <v>687.806602</v>
      </c>
      <c r="EC9" s="85">
        <f t="shared" si="25"/>
        <v>704.43142000000023</v>
      </c>
      <c r="ED9" s="85">
        <f t="shared" ref="ED9:EY9" si="26">+ED14*2</f>
        <v>704.43142000000023</v>
      </c>
      <c r="EE9" s="85">
        <f t="shared" si="26"/>
        <v>0</v>
      </c>
      <c r="EF9" s="85">
        <f t="shared" si="26"/>
        <v>0</v>
      </c>
      <c r="EG9" s="85">
        <f t="shared" si="26"/>
        <v>1904.4032</v>
      </c>
      <c r="EH9" s="85">
        <f t="shared" si="26"/>
        <v>787.06378800000005</v>
      </c>
      <c r="EI9" s="85">
        <f t="shared" si="26"/>
        <v>1317.9796000000001</v>
      </c>
      <c r="EJ9" s="85">
        <f t="shared" si="26"/>
        <v>787.06378800000005</v>
      </c>
      <c r="EK9" s="85">
        <f t="shared" si="26"/>
        <v>1351.4409580000001</v>
      </c>
      <c r="EL9" s="85">
        <f t="shared" si="26"/>
        <v>976.48490800000013</v>
      </c>
      <c r="EM9" s="85">
        <f t="shared" si="26"/>
        <v>740.79145000000017</v>
      </c>
      <c r="EN9" s="85">
        <f t="shared" si="26"/>
        <v>976.48490800000013</v>
      </c>
      <c r="EO9" s="85">
        <f t="shared" si="26"/>
        <v>0</v>
      </c>
      <c r="EP9" s="85">
        <f t="shared" si="26"/>
        <v>0</v>
      </c>
      <c r="EQ9" s="85">
        <f t="shared" si="26"/>
        <v>0</v>
      </c>
      <c r="ER9" s="85">
        <f t="shared" si="26"/>
        <v>0</v>
      </c>
      <c r="ES9" s="85">
        <f t="shared" si="26"/>
        <v>0</v>
      </c>
      <c r="ET9" s="85">
        <f t="shared" si="26"/>
        <v>0</v>
      </c>
      <c r="EU9" s="85">
        <f t="shared" si="26"/>
        <v>0</v>
      </c>
      <c r="EV9" s="85">
        <f t="shared" si="26"/>
        <v>0</v>
      </c>
      <c r="EW9" s="85">
        <f t="shared" si="26"/>
        <v>0</v>
      </c>
      <c r="EX9" s="85">
        <f t="shared" si="26"/>
        <v>0</v>
      </c>
      <c r="EY9" s="85">
        <f t="shared" si="26"/>
        <v>0</v>
      </c>
    </row>
    <row r="10" spans="1:155" x14ac:dyDescent="0.25">
      <c r="A10" s="145"/>
      <c r="B10" s="140"/>
      <c r="C10" s="137" t="s">
        <v>916</v>
      </c>
      <c r="D10" s="138"/>
      <c r="E10" s="85">
        <v>1462.1552251918836</v>
      </c>
      <c r="F10" s="85">
        <v>576.76442806250691</v>
      </c>
      <c r="G10" s="85">
        <v>254.70293311381101</v>
      </c>
      <c r="H10" s="85">
        <v>861.47929442441796</v>
      </c>
      <c r="I10" s="85">
        <v>177.48889528458221</v>
      </c>
      <c r="J10" s="85">
        <v>340.25247099521783</v>
      </c>
      <c r="K10" s="85">
        <v>268.2193761608699</v>
      </c>
      <c r="L10" s="85">
        <v>278.5231217036644</v>
      </c>
      <c r="M10" s="85">
        <v>185.58562760248628</v>
      </c>
      <c r="N10" s="85">
        <v>423.70806019486304</v>
      </c>
      <c r="O10" s="85">
        <v>147.02427021181509</v>
      </c>
      <c r="P10" s="85">
        <v>178.34118289699313</v>
      </c>
      <c r="Q10" s="85">
        <v>139.80792494267126</v>
      </c>
      <c r="R10" s="85">
        <v>329.6944003183562</v>
      </c>
      <c r="S10" s="85">
        <v>177.48889528458221</v>
      </c>
      <c r="T10" s="85">
        <v>576.76442806250691</v>
      </c>
      <c r="U10" s="85">
        <v>249.8840715254795</v>
      </c>
      <c r="V10" s="85">
        <v>326.94693031095892</v>
      </c>
      <c r="W10" s="85">
        <v>174.52152547397262</v>
      </c>
      <c r="X10" s="85">
        <v>151.13844622849317</v>
      </c>
      <c r="Y10" s="85">
        <v>147.24950375243839</v>
      </c>
      <c r="Z10" s="85">
        <v>147.24950375243839</v>
      </c>
      <c r="AA10" s="85">
        <v>0</v>
      </c>
      <c r="AB10" s="85">
        <v>167.70897453698632</v>
      </c>
      <c r="AC10" s="85">
        <v>0</v>
      </c>
      <c r="AD10" s="85">
        <v>334.35799815110545</v>
      </c>
      <c r="AE10" s="85">
        <v>262.72365461314524</v>
      </c>
      <c r="AF10" s="85">
        <v>259.83988250671234</v>
      </c>
      <c r="AG10" s="85">
        <v>250.52770174635623</v>
      </c>
      <c r="AH10" s="85">
        <v>250.22730881860275</v>
      </c>
      <c r="AI10" s="85">
        <v>202.6071572412329</v>
      </c>
      <c r="AJ10" s="85">
        <v>136.5084109784452</v>
      </c>
      <c r="AK10" s="85">
        <v>139.80792494267126</v>
      </c>
      <c r="AL10" s="85">
        <v>721.25675274205491</v>
      </c>
      <c r="AM10" s="85">
        <v>0</v>
      </c>
      <c r="AN10" s="85">
        <v>193.07926597174657</v>
      </c>
      <c r="AO10" s="85">
        <v>177.48889528458221</v>
      </c>
      <c r="AP10" s="85">
        <v>163.33383385639726</v>
      </c>
      <c r="AQ10" s="85">
        <v>147.02427021181509</v>
      </c>
      <c r="AR10" s="85">
        <v>139.80792494267126</v>
      </c>
      <c r="AS10" s="85">
        <v>0</v>
      </c>
      <c r="AT10" s="85">
        <v>0</v>
      </c>
      <c r="AU10" s="85">
        <v>317.72754002221916</v>
      </c>
      <c r="AV10" s="85">
        <v>0</v>
      </c>
      <c r="AW10" s="85">
        <v>157.11275222808905</v>
      </c>
      <c r="AX10" s="85">
        <v>147.02427021181509</v>
      </c>
      <c r="AY10" s="85">
        <v>139.80792494267126</v>
      </c>
      <c r="AZ10" s="85">
        <v>261.57827792686305</v>
      </c>
      <c r="BA10" s="85">
        <v>104.39391674845206</v>
      </c>
      <c r="BB10" s="85">
        <v>104.39391674845206</v>
      </c>
      <c r="BC10" s="85">
        <v>99.839417510287689</v>
      </c>
      <c r="BD10" s="85">
        <v>104.39391674845206</v>
      </c>
      <c r="BE10" s="85">
        <v>104.92127981813425</v>
      </c>
      <c r="BF10" s="85">
        <v>104.39391674845206</v>
      </c>
      <c r="BG10" s="85">
        <v>104.39391674845206</v>
      </c>
      <c r="BH10" s="85">
        <v>104.77745352640275</v>
      </c>
      <c r="BI10" s="85">
        <v>104.39391674845206</v>
      </c>
      <c r="BJ10" s="85">
        <v>104.77745352640275</v>
      </c>
      <c r="BK10" s="85">
        <v>104.82539562364659</v>
      </c>
      <c r="BL10" s="85">
        <v>104.87333772089042</v>
      </c>
      <c r="BM10" s="85">
        <v>99.839417510287689</v>
      </c>
      <c r="BN10" s="85">
        <v>99.839417510287689</v>
      </c>
      <c r="BO10" s="85">
        <v>99.839417510287689</v>
      </c>
      <c r="BP10" s="85">
        <v>99.839417510287689</v>
      </c>
      <c r="BQ10" s="85">
        <v>99.839417510287689</v>
      </c>
      <c r="BR10" s="85">
        <v>99.839417510287689</v>
      </c>
      <c r="BS10" s="85">
        <v>99.839417510287689</v>
      </c>
      <c r="BT10" s="85">
        <v>99.839417510287689</v>
      </c>
      <c r="BU10" s="85">
        <v>99.839417510287689</v>
      </c>
      <c r="BV10" s="85">
        <v>320.05911297359592</v>
      </c>
      <c r="BW10" s="85">
        <v>296.31430420441779</v>
      </c>
      <c r="BX10" s="85">
        <v>0</v>
      </c>
      <c r="BY10" s="85">
        <v>576.76442806250691</v>
      </c>
      <c r="BZ10" s="85">
        <v>401.89669929863015</v>
      </c>
      <c r="CA10" s="85">
        <v>211.24330377471233</v>
      </c>
      <c r="CB10" s="85">
        <v>211.24330377471233</v>
      </c>
      <c r="CC10" s="85">
        <v>211.24317040342467</v>
      </c>
      <c r="CD10" s="85">
        <v>248.72395685026035</v>
      </c>
      <c r="CE10" s="85">
        <v>248.72395685026035</v>
      </c>
      <c r="CF10" s="85">
        <v>254.58315950257534</v>
      </c>
      <c r="CG10" s="85">
        <v>211.95964373936306</v>
      </c>
      <c r="CH10" s="85">
        <v>211.49689717660277</v>
      </c>
      <c r="CI10" s="85">
        <v>399.97613215206172</v>
      </c>
      <c r="CJ10" s="85">
        <v>251.12848760186301</v>
      </c>
      <c r="CK10" s="85">
        <v>203.09360899931505</v>
      </c>
      <c r="CL10" s="85">
        <v>202.85038312027399</v>
      </c>
      <c r="CM10" s="85">
        <v>202.6071572412329</v>
      </c>
      <c r="CN10" s="85">
        <v>0</v>
      </c>
      <c r="CO10" s="85">
        <v>492.69580279787669</v>
      </c>
      <c r="CP10" s="85">
        <v>313.32102638467813</v>
      </c>
      <c r="CQ10" s="85">
        <v>248.98842969205481</v>
      </c>
      <c r="CR10" s="85">
        <v>194.26746840198632</v>
      </c>
      <c r="CS10" s="85">
        <v>168.47755031176712</v>
      </c>
      <c r="CT10" s="85">
        <v>168.67980427372603</v>
      </c>
      <c r="CU10" s="85">
        <v>168.47755031176712</v>
      </c>
      <c r="CV10" s="85">
        <v>169.28668341986301</v>
      </c>
      <c r="CW10" s="85">
        <v>139.80792494267126</v>
      </c>
      <c r="CX10" s="85">
        <v>486.99989756321918</v>
      </c>
      <c r="CY10" s="85">
        <v>318.10925217661645</v>
      </c>
      <c r="CZ10" s="85">
        <v>0</v>
      </c>
      <c r="DA10" s="85">
        <v>0</v>
      </c>
      <c r="DB10" s="85">
        <v>0</v>
      </c>
      <c r="DC10" s="85">
        <v>193.80215710042469</v>
      </c>
      <c r="DD10" s="85">
        <v>168.47755031176712</v>
      </c>
      <c r="DE10" s="85">
        <v>0</v>
      </c>
      <c r="DF10" s="85">
        <v>211.24330377471233</v>
      </c>
      <c r="DG10" s="85">
        <v>147.73026910839042</v>
      </c>
      <c r="DH10" s="85">
        <v>147.02427021181509</v>
      </c>
      <c r="DI10" s="85">
        <v>147.02427021181509</v>
      </c>
      <c r="DJ10" s="85">
        <v>139.80792494267126</v>
      </c>
      <c r="DK10" s="85">
        <v>139.80792494267126</v>
      </c>
      <c r="DL10" s="85">
        <v>177.48889528458221</v>
      </c>
      <c r="DM10" s="85">
        <v>591.99710203294524</v>
      </c>
      <c r="DN10" s="85">
        <v>194.03481275120552</v>
      </c>
      <c r="DO10" s="85">
        <v>261.57827792686305</v>
      </c>
      <c r="DP10" s="85">
        <v>178.98039860630138</v>
      </c>
      <c r="DQ10" s="85">
        <v>177.48889528458221</v>
      </c>
      <c r="DR10" s="85">
        <v>168.47755031176712</v>
      </c>
      <c r="DS10" s="85">
        <v>168.47755031176712</v>
      </c>
      <c r="DT10" s="85">
        <v>156.20790310261646</v>
      </c>
      <c r="DU10" s="85">
        <v>139.80792494267126</v>
      </c>
      <c r="DV10" s="85">
        <v>139.80792494267126</v>
      </c>
      <c r="DW10" s="85">
        <v>261.57827792686305</v>
      </c>
      <c r="DX10" s="85">
        <v>177.48889528458221</v>
      </c>
      <c r="DY10" s="85">
        <v>156.20790310261646</v>
      </c>
      <c r="DZ10" s="85">
        <v>156.20790310261646</v>
      </c>
      <c r="EA10" s="85">
        <v>156.20790310261646</v>
      </c>
      <c r="EB10" s="85">
        <v>136.83616226530819</v>
      </c>
      <c r="EC10" s="85">
        <v>139.80792494267126</v>
      </c>
      <c r="ED10" s="85">
        <v>139.80792494267126</v>
      </c>
      <c r="EE10" s="85">
        <v>0</v>
      </c>
      <c r="EF10" s="85">
        <v>0</v>
      </c>
      <c r="EG10" s="85">
        <v>396.65942177753425</v>
      </c>
      <c r="EH10" s="85">
        <v>156.20790310261646</v>
      </c>
      <c r="EI10" s="85">
        <v>262.20636714383556</v>
      </c>
      <c r="EJ10" s="85">
        <v>156.20790310261646</v>
      </c>
      <c r="EK10" s="85">
        <v>269.18535230550685</v>
      </c>
      <c r="EL10" s="85">
        <v>201.24713792541098</v>
      </c>
      <c r="EM10" s="85">
        <v>147.02427021181509</v>
      </c>
      <c r="EN10" s="85">
        <v>194.26746840198632</v>
      </c>
      <c r="EO10" s="85">
        <v>434.59756940436989</v>
      </c>
      <c r="EP10" s="85">
        <v>0</v>
      </c>
      <c r="EQ10" s="85">
        <v>146.98344568561646</v>
      </c>
      <c r="ER10" s="85">
        <v>123.57409719315069</v>
      </c>
      <c r="ES10" s="85">
        <v>120.48081262191781</v>
      </c>
      <c r="ET10" s="85">
        <v>221.1960611191781</v>
      </c>
      <c r="EU10" s="85">
        <v>146.98344568561646</v>
      </c>
      <c r="EV10" s="85">
        <v>221.1960611191781</v>
      </c>
      <c r="EW10" s="85">
        <v>178.57164829863012</v>
      </c>
      <c r="EX10" s="85">
        <v>178.57164829863012</v>
      </c>
      <c r="EY10" s="85">
        <v>145.38437484794522</v>
      </c>
    </row>
    <row r="11" spans="1:155" x14ac:dyDescent="0.25">
      <c r="A11" s="145"/>
      <c r="B11" s="141"/>
      <c r="C11" s="137" t="s">
        <v>922</v>
      </c>
      <c r="D11" s="138"/>
      <c r="E11" s="85">
        <v>11235.27405</v>
      </c>
      <c r="F11" s="85">
        <v>3140.3703041600002</v>
      </c>
      <c r="G11" s="85">
        <v>707.26438400000018</v>
      </c>
      <c r="H11" s="85">
        <v>5205.8212353600011</v>
      </c>
      <c r="I11" s="85">
        <v>449.09199871999999</v>
      </c>
      <c r="J11" s="85">
        <v>1228.2903795200002</v>
      </c>
      <c r="K11" s="85">
        <v>856.79035200000021</v>
      </c>
      <c r="L11" s="85">
        <v>856.79035200000021</v>
      </c>
      <c r="M11" s="85">
        <v>449.09199871999999</v>
      </c>
      <c r="N11" s="85">
        <v>2743.2647383999993</v>
      </c>
      <c r="O11" s="85">
        <v>329.80211200000008</v>
      </c>
      <c r="P11" s="85">
        <v>449.09199871999999</v>
      </c>
      <c r="Q11" s="85">
        <v>301.54517440000006</v>
      </c>
      <c r="R11" s="85">
        <v>1228.2903795200002</v>
      </c>
      <c r="S11" s="85">
        <v>449.09199871999999</v>
      </c>
      <c r="T11" s="85">
        <v>3140.3703041600002</v>
      </c>
      <c r="U11" s="85">
        <v>744.33248000000026</v>
      </c>
      <c r="V11" s="85">
        <v>1228.290272</v>
      </c>
      <c r="W11" s="85">
        <v>407.65857600000004</v>
      </c>
      <c r="X11" s="85">
        <v>327.42005568000008</v>
      </c>
      <c r="Y11" s="85">
        <v>327.42005568000008</v>
      </c>
      <c r="Z11" s="85">
        <v>327.42005568000008</v>
      </c>
      <c r="AA11" s="85">
        <v>327.42005568000008</v>
      </c>
      <c r="AB11" s="85">
        <v>404.39457600000003</v>
      </c>
      <c r="AC11" s="85">
        <v>330.68405568000003</v>
      </c>
      <c r="AD11" s="85">
        <v>1168.8329126399997</v>
      </c>
      <c r="AE11" s="85">
        <v>754.78553600000021</v>
      </c>
      <c r="AF11" s="85">
        <v>754.78553600000021</v>
      </c>
      <c r="AG11" s="85">
        <v>754.78553600000021</v>
      </c>
      <c r="AH11" s="85">
        <v>754.78553600000021</v>
      </c>
      <c r="AI11" s="85">
        <v>547.44720959999995</v>
      </c>
      <c r="AJ11" s="85">
        <v>288.62531584000004</v>
      </c>
      <c r="AK11" s="85">
        <v>301.54517440000006</v>
      </c>
      <c r="AL11" s="85">
        <v>4288.6375968000002</v>
      </c>
      <c r="AM11" s="85">
        <v>3140.3703041600002</v>
      </c>
      <c r="AN11" s="85">
        <v>473.84917759999996</v>
      </c>
      <c r="AO11" s="85">
        <v>449.09199871999999</v>
      </c>
      <c r="AP11" s="85">
        <v>365.7623289600001</v>
      </c>
      <c r="AQ11" s="85">
        <v>329.80211200000008</v>
      </c>
      <c r="AR11" s="85">
        <v>301.54517440000006</v>
      </c>
      <c r="AS11" s="85">
        <v>301.54517440000006</v>
      </c>
      <c r="AT11" s="85">
        <v>301.54517440000006</v>
      </c>
      <c r="AU11" s="85">
        <v>1168.8310668799998</v>
      </c>
      <c r="AV11" s="85">
        <v>449.09199871999999</v>
      </c>
      <c r="AW11" s="85">
        <v>338.44000512000002</v>
      </c>
      <c r="AX11" s="85">
        <v>329.80211200000008</v>
      </c>
      <c r="AY11" s="85">
        <v>301.54517440000006</v>
      </c>
      <c r="AZ11" s="85">
        <v>818.54851200000041</v>
      </c>
      <c r="BA11" s="85">
        <v>204.0486368</v>
      </c>
      <c r="BB11" s="85">
        <v>204.0486368</v>
      </c>
      <c r="BC11" s="85">
        <v>204.0486368</v>
      </c>
      <c r="BD11" s="85">
        <v>204.0486368</v>
      </c>
      <c r="BE11" s="85">
        <v>204.0486368</v>
      </c>
      <c r="BF11" s="85">
        <v>204.0486368</v>
      </c>
      <c r="BG11" s="85">
        <v>204.0486368</v>
      </c>
      <c r="BH11" s="85">
        <v>204.0486368</v>
      </c>
      <c r="BI11" s="85">
        <v>204.0486368</v>
      </c>
      <c r="BJ11" s="85">
        <v>204.0486368</v>
      </c>
      <c r="BK11" s="85">
        <v>204.0486368</v>
      </c>
      <c r="BL11" s="85">
        <v>204.0486368</v>
      </c>
      <c r="BM11" s="85">
        <v>204.0486368</v>
      </c>
      <c r="BN11" s="85">
        <v>204.0486368</v>
      </c>
      <c r="BO11" s="85">
        <v>204.0486368</v>
      </c>
      <c r="BP11" s="85">
        <v>204.0486368</v>
      </c>
      <c r="BQ11" s="85">
        <v>204.0486368</v>
      </c>
      <c r="BR11" s="85">
        <v>204.0486368</v>
      </c>
      <c r="BS11" s="85">
        <v>204.0486368</v>
      </c>
      <c r="BT11" s="85">
        <v>204.0486368</v>
      </c>
      <c r="BU11" s="85">
        <v>202.45863679999999</v>
      </c>
      <c r="BV11" s="85">
        <v>1130.7548838400003</v>
      </c>
      <c r="BW11" s="85">
        <v>1026.1519731200001</v>
      </c>
      <c r="BX11" s="85">
        <v>778.26809600000013</v>
      </c>
      <c r="BY11" s="85">
        <v>3140.3703041600002</v>
      </c>
      <c r="BZ11" s="85">
        <v>1781.3252239999999</v>
      </c>
      <c r="CA11" s="85">
        <v>581.26364223999997</v>
      </c>
      <c r="CB11" s="85">
        <v>581.26364223999997</v>
      </c>
      <c r="CC11" s="85">
        <v>581.26312000000007</v>
      </c>
      <c r="CD11" s="85">
        <v>742.81137600000022</v>
      </c>
      <c r="CE11" s="85">
        <v>742.81137600000022</v>
      </c>
      <c r="CF11" s="85">
        <v>778.26809600000013</v>
      </c>
      <c r="CG11" s="85">
        <v>584.06860415999995</v>
      </c>
      <c r="CH11" s="85">
        <v>581.26364223999997</v>
      </c>
      <c r="CI11" s="85">
        <v>1781.32588616</v>
      </c>
      <c r="CJ11" s="85">
        <v>753.18553600000018</v>
      </c>
      <c r="CK11" s="85">
        <v>547.44720959999995</v>
      </c>
      <c r="CL11" s="85">
        <v>547.44720959999995</v>
      </c>
      <c r="CM11" s="85">
        <v>547.44720959999995</v>
      </c>
      <c r="CN11" s="85">
        <v>1612.1199334399998</v>
      </c>
      <c r="CO11" s="85">
        <v>2353.9825092799992</v>
      </c>
      <c r="CP11" s="85">
        <v>1130.7548838400003</v>
      </c>
      <c r="CQ11" s="85">
        <v>744.33248000000026</v>
      </c>
      <c r="CR11" s="85">
        <v>512.96959936000007</v>
      </c>
      <c r="CS11" s="85">
        <v>413.80640704000001</v>
      </c>
      <c r="CT11" s="85">
        <v>413.80640704000001</v>
      </c>
      <c r="CU11" s="85">
        <v>413.80640704000001</v>
      </c>
      <c r="CV11" s="85">
        <v>413.80686400000002</v>
      </c>
      <c r="CW11" s="85">
        <v>301.54517440000006</v>
      </c>
      <c r="CX11" s="85">
        <v>2353.9825092799992</v>
      </c>
      <c r="CY11" s="85">
        <v>1168.8329126399997</v>
      </c>
      <c r="CZ11" s="85">
        <v>744.33248000000026</v>
      </c>
      <c r="DA11" s="85">
        <v>744.33248000000026</v>
      </c>
      <c r="DB11" s="85">
        <v>512.96959936000007</v>
      </c>
      <c r="DC11" s="85">
        <v>512.96959936000007</v>
      </c>
      <c r="DD11" s="85">
        <v>413.80640704000001</v>
      </c>
      <c r="DE11" s="85">
        <v>413.80640704000001</v>
      </c>
      <c r="DF11" s="85">
        <v>581.26364223999997</v>
      </c>
      <c r="DG11" s="85">
        <v>329.80211200000008</v>
      </c>
      <c r="DH11" s="85">
        <v>329.80211200000008</v>
      </c>
      <c r="DI11" s="85">
        <v>329.80211200000008</v>
      </c>
      <c r="DJ11" s="85">
        <v>301.54517440000006</v>
      </c>
      <c r="DK11" s="85">
        <v>301.54517440000006</v>
      </c>
      <c r="DL11" s="85">
        <v>449.09199871999999</v>
      </c>
      <c r="DM11" s="85">
        <v>3140.3703041600002</v>
      </c>
      <c r="DN11" s="85">
        <v>512.96959936000007</v>
      </c>
      <c r="DO11" s="85">
        <v>778.35956416000022</v>
      </c>
      <c r="DP11" s="85">
        <v>449.09199871999999</v>
      </c>
      <c r="DQ11" s="85">
        <v>449.09199871999999</v>
      </c>
      <c r="DR11" s="85">
        <v>413.80640704000001</v>
      </c>
      <c r="DS11" s="85">
        <v>413.80640704000001</v>
      </c>
      <c r="DT11" s="85">
        <v>365.7623289600001</v>
      </c>
      <c r="DU11" s="85">
        <v>301.54517440000006</v>
      </c>
      <c r="DV11" s="85">
        <v>301.54517440000006</v>
      </c>
      <c r="DW11" s="85">
        <v>818.54851200000041</v>
      </c>
      <c r="DX11" s="85">
        <v>449.09199871999999</v>
      </c>
      <c r="DY11" s="85">
        <v>365.7623289600001</v>
      </c>
      <c r="DZ11" s="85">
        <v>365.7623289600001</v>
      </c>
      <c r="EA11" s="85">
        <v>365.7623289600001</v>
      </c>
      <c r="EB11" s="85">
        <v>288.62531584000004</v>
      </c>
      <c r="EC11" s="85">
        <v>301.54517440000006</v>
      </c>
      <c r="ED11" s="85">
        <v>301.54517440000006</v>
      </c>
      <c r="EE11" s="85">
        <v>301.54517440000006</v>
      </c>
      <c r="EF11" s="85">
        <v>301.54517440000006</v>
      </c>
      <c r="EG11" s="85">
        <v>1612.1198479999996</v>
      </c>
      <c r="EH11" s="85">
        <v>365.7623289600001</v>
      </c>
      <c r="EI11" s="85">
        <v>818.54880000000003</v>
      </c>
      <c r="EJ11" s="85">
        <v>365.7623289600001</v>
      </c>
      <c r="EK11" s="85">
        <v>856.79035200000021</v>
      </c>
      <c r="EL11" s="85">
        <v>512.96959936000007</v>
      </c>
      <c r="EM11" s="85">
        <v>329.80211200000008</v>
      </c>
      <c r="EN11" s="85">
        <v>512.96959936000007</v>
      </c>
      <c r="EO11" s="85">
        <v>2353.9825092799992</v>
      </c>
      <c r="EP11" s="85">
        <v>1781.32588616</v>
      </c>
      <c r="EQ11" s="85">
        <v>382.44417600000003</v>
      </c>
      <c r="ER11" s="85">
        <v>284.83096000000006</v>
      </c>
      <c r="ES11" s="85">
        <v>277.05240000000003</v>
      </c>
      <c r="ET11" s="85">
        <v>702.86880000000008</v>
      </c>
      <c r="EU11" s="85">
        <v>382.44417600000003</v>
      </c>
      <c r="EV11" s="85">
        <v>702.86880000000008</v>
      </c>
      <c r="EW11" s="85">
        <v>517.48129599999993</v>
      </c>
      <c r="EX11" s="85">
        <v>517.48129599999993</v>
      </c>
      <c r="EY11" s="85">
        <v>375.60827200000006</v>
      </c>
    </row>
    <row r="12" spans="1:155" x14ac:dyDescent="0.25">
      <c r="A12" s="145"/>
      <c r="B12" s="139" t="s">
        <v>923</v>
      </c>
      <c r="C12" s="137" t="s">
        <v>924</v>
      </c>
      <c r="D12" s="138"/>
      <c r="E12" s="85">
        <f t="shared" ref="E12:BP12" si="27">SUM(E13:E15)</f>
        <v>56410.566714999994</v>
      </c>
      <c r="F12" s="85">
        <f t="shared" si="27"/>
        <v>22625.795554</v>
      </c>
      <c r="G12" s="85">
        <f t="shared" si="27"/>
        <v>9503.4085060000016</v>
      </c>
      <c r="H12" s="85">
        <f t="shared" si="27"/>
        <v>32544.614287000004</v>
      </c>
      <c r="I12" s="85">
        <f t="shared" si="27"/>
        <v>6962.6822709999997</v>
      </c>
      <c r="J12" s="85">
        <f t="shared" si="27"/>
        <v>12825.747254000002</v>
      </c>
      <c r="K12" s="85">
        <f t="shared" si="27"/>
        <v>10521.933172999999</v>
      </c>
      <c r="L12" s="85">
        <f t="shared" si="27"/>
        <v>10521.933172999999</v>
      </c>
      <c r="M12" s="85">
        <f t="shared" si="27"/>
        <v>6962.6822709999997</v>
      </c>
      <c r="N12" s="85">
        <f t="shared" si="27"/>
        <v>16006.670709999999</v>
      </c>
      <c r="O12" s="85">
        <f t="shared" si="27"/>
        <v>5767.5905750000002</v>
      </c>
      <c r="P12" s="85">
        <f t="shared" si="27"/>
        <v>6962.6822709999997</v>
      </c>
      <c r="Q12" s="85">
        <f t="shared" si="27"/>
        <v>5484.5017700000008</v>
      </c>
      <c r="R12" s="85">
        <f t="shared" si="27"/>
        <v>12825.747254000002</v>
      </c>
      <c r="S12" s="85">
        <f t="shared" si="27"/>
        <v>6962.6822709999997</v>
      </c>
      <c r="T12" s="85">
        <f t="shared" si="27"/>
        <v>22625.795554</v>
      </c>
      <c r="U12" s="85">
        <f t="shared" si="27"/>
        <v>9755.8139200000005</v>
      </c>
      <c r="V12" s="85">
        <f t="shared" si="27"/>
        <v>12825.7466</v>
      </c>
      <c r="W12" s="85">
        <f t="shared" si="27"/>
        <v>6547.5864000000001</v>
      </c>
      <c r="X12" s="85">
        <f t="shared" si="27"/>
        <v>5776.4262240000007</v>
      </c>
      <c r="Y12" s="85">
        <f t="shared" si="27"/>
        <v>5776.4262240000007</v>
      </c>
      <c r="Z12" s="85">
        <f t="shared" si="27"/>
        <v>5776.4262240000007</v>
      </c>
      <c r="AA12" s="85">
        <f t="shared" si="27"/>
        <v>5299.4736000000003</v>
      </c>
      <c r="AB12" s="85">
        <f t="shared" si="27"/>
        <v>6547.5864000000001</v>
      </c>
      <c r="AC12" s="85">
        <f t="shared" si="27"/>
        <v>5299.4736000000003</v>
      </c>
      <c r="AD12" s="85">
        <f t="shared" si="27"/>
        <v>12464.091902999999</v>
      </c>
      <c r="AE12" s="85">
        <f t="shared" si="27"/>
        <v>9816.1253639999995</v>
      </c>
      <c r="AF12" s="85">
        <f t="shared" si="27"/>
        <v>9816.1253639999995</v>
      </c>
      <c r="AG12" s="85">
        <f t="shared" si="27"/>
        <v>9816.1253639999995</v>
      </c>
      <c r="AH12" s="85">
        <f t="shared" si="27"/>
        <v>9816.1253639999995</v>
      </c>
      <c r="AI12" s="85">
        <f t="shared" si="27"/>
        <v>7948.042379999999</v>
      </c>
      <c r="AJ12" s="85">
        <f t="shared" si="27"/>
        <v>5355.0656870000003</v>
      </c>
      <c r="AK12" s="85">
        <f t="shared" si="27"/>
        <v>5484.5017700000008</v>
      </c>
      <c r="AL12" s="85">
        <f t="shared" si="27"/>
        <v>28294.060859999998</v>
      </c>
      <c r="AM12" s="85">
        <f t="shared" si="27"/>
        <v>20757.6106</v>
      </c>
      <c r="AN12" s="85">
        <f t="shared" si="27"/>
        <v>7210.7091549999996</v>
      </c>
      <c r="AO12" s="85">
        <f t="shared" si="27"/>
        <v>6962.6822709999997</v>
      </c>
      <c r="AP12" s="85">
        <f t="shared" si="27"/>
        <v>6127.8537780000006</v>
      </c>
      <c r="AQ12" s="85">
        <f t="shared" si="27"/>
        <v>5767.5905750000002</v>
      </c>
      <c r="AR12" s="85">
        <f t="shared" si="27"/>
        <v>5484.5017700000008</v>
      </c>
      <c r="AS12" s="85">
        <f t="shared" si="27"/>
        <v>5031.6530000000002</v>
      </c>
      <c r="AT12" s="85">
        <f t="shared" si="27"/>
        <v>5031.6530000000002</v>
      </c>
      <c r="AU12" s="85">
        <f t="shared" si="27"/>
        <v>12464.080675999998</v>
      </c>
      <c r="AV12" s="85">
        <f t="shared" si="27"/>
        <v>6387.7819</v>
      </c>
      <c r="AW12" s="85">
        <f t="shared" si="27"/>
        <v>5854.128291</v>
      </c>
      <c r="AX12" s="85">
        <f t="shared" si="27"/>
        <v>5767.5905750000002</v>
      </c>
      <c r="AY12" s="85">
        <f t="shared" si="27"/>
        <v>5484.5017700000008</v>
      </c>
      <c r="AZ12" s="85">
        <f t="shared" si="27"/>
        <v>10261.410638000001</v>
      </c>
      <c r="BA12" s="85">
        <f t="shared" si="27"/>
        <v>3916.583858</v>
      </c>
      <c r="BB12" s="85">
        <f t="shared" si="27"/>
        <v>3916.583858</v>
      </c>
      <c r="BC12" s="85">
        <f t="shared" si="27"/>
        <v>3916.583858</v>
      </c>
      <c r="BD12" s="85">
        <f t="shared" si="27"/>
        <v>3916.583858</v>
      </c>
      <c r="BE12" s="85">
        <f t="shared" si="27"/>
        <v>3916.583858</v>
      </c>
      <c r="BF12" s="85">
        <f t="shared" si="27"/>
        <v>3916.583858</v>
      </c>
      <c r="BG12" s="85">
        <f t="shared" si="27"/>
        <v>3916.583858</v>
      </c>
      <c r="BH12" s="85">
        <f t="shared" si="27"/>
        <v>3916.583858</v>
      </c>
      <c r="BI12" s="85">
        <f t="shared" si="27"/>
        <v>3916.583858</v>
      </c>
      <c r="BJ12" s="85">
        <f t="shared" si="27"/>
        <v>3916.583858</v>
      </c>
      <c r="BK12" s="85">
        <f t="shared" si="27"/>
        <v>3916.583858</v>
      </c>
      <c r="BL12" s="85">
        <f t="shared" si="27"/>
        <v>3916.583858</v>
      </c>
      <c r="BM12" s="85">
        <f t="shared" si="27"/>
        <v>3916.583858</v>
      </c>
      <c r="BN12" s="85">
        <f t="shared" si="27"/>
        <v>3916.583858</v>
      </c>
      <c r="BO12" s="85">
        <f t="shared" si="27"/>
        <v>3916.583858</v>
      </c>
      <c r="BP12" s="85">
        <f t="shared" si="27"/>
        <v>3916.583858</v>
      </c>
      <c r="BQ12" s="85">
        <f t="shared" ref="BQ12:EB12" si="28">SUM(BQ13:BQ15)</f>
        <v>3916.583858</v>
      </c>
      <c r="BR12" s="85">
        <f t="shared" si="28"/>
        <v>3916.583858</v>
      </c>
      <c r="BS12" s="85">
        <f t="shared" si="28"/>
        <v>3916.583858</v>
      </c>
      <c r="BT12" s="85">
        <f t="shared" si="28"/>
        <v>3916.583858</v>
      </c>
      <c r="BU12" s="85">
        <f t="shared" si="28"/>
        <v>3916.583858</v>
      </c>
      <c r="BV12" s="85">
        <f t="shared" si="28"/>
        <v>12232.478893000001</v>
      </c>
      <c r="BW12" s="85">
        <f t="shared" si="28"/>
        <v>11596.222349</v>
      </c>
      <c r="BX12" s="85">
        <f t="shared" si="28"/>
        <v>9162.3855999999996</v>
      </c>
      <c r="BY12" s="85">
        <f t="shared" si="28"/>
        <v>22625.795554</v>
      </c>
      <c r="BZ12" s="85">
        <f t="shared" si="28"/>
        <v>15690.5936</v>
      </c>
      <c r="CA12" s="85">
        <f t="shared" si="28"/>
        <v>8286.8283319999991</v>
      </c>
      <c r="CB12" s="85">
        <f t="shared" si="28"/>
        <v>8286.8283319999991</v>
      </c>
      <c r="CC12" s="85">
        <f t="shared" si="28"/>
        <v>8286.8230999999996</v>
      </c>
      <c r="CD12" s="85">
        <f t="shared" si="28"/>
        <v>9745.4513989999996</v>
      </c>
      <c r="CE12" s="85">
        <f t="shared" si="28"/>
        <v>9745.4513989999996</v>
      </c>
      <c r="CF12" s="85">
        <f t="shared" si="28"/>
        <v>9987.0003039999992</v>
      </c>
      <c r="CG12" s="85">
        <f t="shared" si="28"/>
        <v>8314.9295129999991</v>
      </c>
      <c r="CH12" s="85">
        <f t="shared" si="28"/>
        <v>8286.8283319999991</v>
      </c>
      <c r="CI12" s="85">
        <f t="shared" si="28"/>
        <v>15690.596979000002</v>
      </c>
      <c r="CJ12" s="85">
        <f t="shared" si="28"/>
        <v>9816.1253639999995</v>
      </c>
      <c r="CK12" s="85">
        <f t="shared" si="28"/>
        <v>7948.042379999999</v>
      </c>
      <c r="CL12" s="85">
        <f t="shared" si="28"/>
        <v>7948.042379999999</v>
      </c>
      <c r="CM12" s="85">
        <f t="shared" si="28"/>
        <v>7948.042379999999</v>
      </c>
      <c r="CN12" s="85">
        <f t="shared" si="28"/>
        <v>13602.8804</v>
      </c>
      <c r="CO12" s="85">
        <f t="shared" si="28"/>
        <v>18612.861581999998</v>
      </c>
      <c r="CP12" s="85">
        <f t="shared" si="28"/>
        <v>12232.478893000001</v>
      </c>
      <c r="CQ12" s="85">
        <f t="shared" si="28"/>
        <v>9755.8139200000005</v>
      </c>
      <c r="CR12" s="85">
        <f t="shared" si="28"/>
        <v>7602.6324979999999</v>
      </c>
      <c r="CS12" s="85">
        <f t="shared" si="28"/>
        <v>6609.1777220000004</v>
      </c>
      <c r="CT12" s="85">
        <f t="shared" si="28"/>
        <v>6609.1777220000004</v>
      </c>
      <c r="CU12" s="85">
        <f t="shared" si="28"/>
        <v>6609.1777220000004</v>
      </c>
      <c r="CV12" s="85">
        <f t="shared" si="28"/>
        <v>6609.1823000000004</v>
      </c>
      <c r="CW12" s="85">
        <f t="shared" si="28"/>
        <v>5484.5017700000008</v>
      </c>
      <c r="CX12" s="85">
        <f t="shared" si="28"/>
        <v>18612.861581999998</v>
      </c>
      <c r="CY12" s="85">
        <f t="shared" si="28"/>
        <v>12464.091902999999</v>
      </c>
      <c r="CZ12" s="85">
        <f t="shared" si="28"/>
        <v>8950.2880000000005</v>
      </c>
      <c r="DA12" s="85">
        <f t="shared" si="28"/>
        <v>8950.2880000000005</v>
      </c>
      <c r="DB12" s="85">
        <f t="shared" si="28"/>
        <v>6974.8922000000002</v>
      </c>
      <c r="DC12" s="85">
        <f t="shared" si="28"/>
        <v>7602.6324979999999</v>
      </c>
      <c r="DD12" s="85">
        <f t="shared" si="28"/>
        <v>6609.1777220000004</v>
      </c>
      <c r="DE12" s="85">
        <f t="shared" si="28"/>
        <v>6063.4657999999999</v>
      </c>
      <c r="DF12" s="85">
        <f t="shared" si="28"/>
        <v>8286.8283319999991</v>
      </c>
      <c r="DG12" s="85">
        <f t="shared" si="28"/>
        <v>5767.5905750000002</v>
      </c>
      <c r="DH12" s="85">
        <f t="shared" si="28"/>
        <v>5767.5905750000002</v>
      </c>
      <c r="DI12" s="85">
        <f t="shared" si="28"/>
        <v>5767.5905750000002</v>
      </c>
      <c r="DJ12" s="85">
        <f t="shared" si="28"/>
        <v>5484.5017700000008</v>
      </c>
      <c r="DK12" s="85">
        <f t="shared" si="28"/>
        <v>5484.5017700000008</v>
      </c>
      <c r="DL12" s="85">
        <f t="shared" si="28"/>
        <v>6962.6822709999997</v>
      </c>
      <c r="DM12" s="85">
        <f t="shared" si="28"/>
        <v>22625.795554</v>
      </c>
      <c r="DN12" s="85">
        <f t="shared" si="28"/>
        <v>7602.6324979999999</v>
      </c>
      <c r="DO12" s="85">
        <f t="shared" si="28"/>
        <v>10261.410638000001</v>
      </c>
      <c r="DP12" s="85">
        <f t="shared" si="28"/>
        <v>6962.6822709999997</v>
      </c>
      <c r="DQ12" s="85">
        <f t="shared" si="28"/>
        <v>6962.6822709999997</v>
      </c>
      <c r="DR12" s="85">
        <f t="shared" si="28"/>
        <v>6609.1777220000004</v>
      </c>
      <c r="DS12" s="85">
        <f t="shared" si="28"/>
        <v>6609.1777220000004</v>
      </c>
      <c r="DT12" s="85">
        <f t="shared" si="28"/>
        <v>6127.8537780000006</v>
      </c>
      <c r="DU12" s="85">
        <f t="shared" si="28"/>
        <v>5484.5017700000008</v>
      </c>
      <c r="DV12" s="85">
        <f t="shared" si="28"/>
        <v>5484.5017700000008</v>
      </c>
      <c r="DW12" s="85">
        <f t="shared" si="28"/>
        <v>10261.410638000001</v>
      </c>
      <c r="DX12" s="85">
        <f t="shared" si="28"/>
        <v>6962.6822709999997</v>
      </c>
      <c r="DY12" s="85">
        <f t="shared" si="28"/>
        <v>6127.8537780000006</v>
      </c>
      <c r="DZ12" s="85">
        <f t="shared" si="28"/>
        <v>6127.8537780000006</v>
      </c>
      <c r="EA12" s="85">
        <f t="shared" si="28"/>
        <v>6127.8537780000006</v>
      </c>
      <c r="EB12" s="85">
        <f t="shared" si="28"/>
        <v>5355.0656870000003</v>
      </c>
      <c r="EC12" s="85">
        <f t="shared" ref="EC12:EY12" si="29">SUM(EC13:EC15)</f>
        <v>5484.5017700000008</v>
      </c>
      <c r="ED12" s="85">
        <f t="shared" si="29"/>
        <v>5484.5017700000008</v>
      </c>
      <c r="EE12" s="85">
        <f t="shared" si="29"/>
        <v>5031.6530000000002</v>
      </c>
      <c r="EF12" s="85">
        <f t="shared" si="29"/>
        <v>5031.6530000000002</v>
      </c>
      <c r="EG12" s="85">
        <f t="shared" si="29"/>
        <v>14827.1392</v>
      </c>
      <c r="EH12" s="85">
        <f t="shared" si="29"/>
        <v>6127.8537780000006</v>
      </c>
      <c r="EI12" s="85">
        <f t="shared" si="29"/>
        <v>10261.4126</v>
      </c>
      <c r="EJ12" s="85">
        <f t="shared" si="29"/>
        <v>6127.8537780000006</v>
      </c>
      <c r="EK12" s="85">
        <f t="shared" si="29"/>
        <v>10521.933172999999</v>
      </c>
      <c r="EL12" s="85">
        <f t="shared" si="29"/>
        <v>7602.6324979999999</v>
      </c>
      <c r="EM12" s="85">
        <f t="shared" si="29"/>
        <v>5767.5905750000002</v>
      </c>
      <c r="EN12" s="85">
        <f t="shared" si="29"/>
        <v>7602.6324979999999</v>
      </c>
      <c r="EO12" s="85">
        <f t="shared" si="29"/>
        <v>17076.019799999998</v>
      </c>
      <c r="EP12" s="85">
        <f t="shared" si="29"/>
        <v>14395.043100000001</v>
      </c>
      <c r="EQ12" s="85">
        <f t="shared" si="29"/>
        <v>5775.21</v>
      </c>
      <c r="ER12" s="85">
        <f t="shared" si="29"/>
        <v>4855.42</v>
      </c>
      <c r="ES12" s="85">
        <f t="shared" si="29"/>
        <v>4733.88</v>
      </c>
      <c r="ET12" s="85">
        <f t="shared" si="29"/>
        <v>8691.14</v>
      </c>
      <c r="EU12" s="85">
        <f t="shared" si="29"/>
        <v>5775.21</v>
      </c>
      <c r="EV12" s="85">
        <f t="shared" si="29"/>
        <v>8691.14</v>
      </c>
      <c r="EW12" s="85">
        <f t="shared" si="29"/>
        <v>7016.36</v>
      </c>
      <c r="EX12" s="85">
        <f t="shared" si="29"/>
        <v>7016.36</v>
      </c>
      <c r="EY12" s="85">
        <f t="shared" si="29"/>
        <v>5712.38</v>
      </c>
    </row>
    <row r="13" spans="1:155" ht="22.5" x14ac:dyDescent="0.25">
      <c r="A13" s="145"/>
      <c r="B13" s="140"/>
      <c r="C13" s="142" t="s">
        <v>925</v>
      </c>
      <c r="D13" s="103" t="s">
        <v>926</v>
      </c>
      <c r="E13" s="85">
        <v>1035.0562699999998</v>
      </c>
      <c r="F13" s="85">
        <v>415.15221200000002</v>
      </c>
      <c r="G13" s="85">
        <v>174.37446800000004</v>
      </c>
      <c r="H13" s="85">
        <v>597.14888600000006</v>
      </c>
      <c r="I13" s="85">
        <v>127.75563799999999</v>
      </c>
      <c r="J13" s="85">
        <v>235.33481200000003</v>
      </c>
      <c r="K13" s="85">
        <v>193.062994</v>
      </c>
      <c r="L13" s="85">
        <v>193.062994</v>
      </c>
      <c r="M13" s="85">
        <v>127.75563799999999</v>
      </c>
      <c r="N13" s="85">
        <v>293.70038</v>
      </c>
      <c r="O13" s="85">
        <v>105.82735000000002</v>
      </c>
      <c r="P13" s="85">
        <v>127.75563799999999</v>
      </c>
      <c r="Q13" s="85">
        <v>100.63306000000001</v>
      </c>
      <c r="R13" s="85">
        <v>235.33481200000003</v>
      </c>
      <c r="S13" s="85">
        <v>127.75563799999999</v>
      </c>
      <c r="T13" s="85">
        <v>415.15221200000002</v>
      </c>
      <c r="U13" s="85">
        <v>179.00576000000001</v>
      </c>
      <c r="V13" s="85">
        <v>235.33480000000003</v>
      </c>
      <c r="W13" s="85">
        <v>120.1392</v>
      </c>
      <c r="X13" s="85">
        <v>105.98947200000001</v>
      </c>
      <c r="Y13" s="85">
        <v>105.98947200000001</v>
      </c>
      <c r="Z13" s="85">
        <v>105.98947200000001</v>
      </c>
      <c r="AA13" s="85">
        <v>0</v>
      </c>
      <c r="AB13" s="85">
        <v>120.1392</v>
      </c>
      <c r="AC13" s="85">
        <v>0</v>
      </c>
      <c r="AD13" s="85">
        <v>228.69893399999995</v>
      </c>
      <c r="AE13" s="85">
        <v>180.112392</v>
      </c>
      <c r="AF13" s="85">
        <v>180.112392</v>
      </c>
      <c r="AG13" s="85">
        <v>180.112392</v>
      </c>
      <c r="AH13" s="85">
        <v>180.112392</v>
      </c>
      <c r="AI13" s="85">
        <v>145.83563999999998</v>
      </c>
      <c r="AJ13" s="85">
        <v>98.258085999999992</v>
      </c>
      <c r="AK13" s="85">
        <v>100.63306000000001</v>
      </c>
      <c r="AL13" s="85">
        <v>519.15708000000006</v>
      </c>
      <c r="AM13" s="85">
        <v>0</v>
      </c>
      <c r="AN13" s="85">
        <v>132.30659</v>
      </c>
      <c r="AO13" s="85">
        <v>127.75563799999999</v>
      </c>
      <c r="AP13" s="85">
        <v>112.437684</v>
      </c>
      <c r="AQ13" s="85">
        <v>105.82735000000002</v>
      </c>
      <c r="AR13" s="85">
        <v>100.63306000000001</v>
      </c>
      <c r="AS13" s="85">
        <v>0</v>
      </c>
      <c r="AT13" s="85">
        <v>0</v>
      </c>
      <c r="AU13" s="85">
        <v>228.69872799999996</v>
      </c>
      <c r="AV13" s="85">
        <v>0</v>
      </c>
      <c r="AW13" s="85">
        <v>107.415198</v>
      </c>
      <c r="AX13" s="85">
        <v>105.82735000000002</v>
      </c>
      <c r="AY13" s="85">
        <v>100.63306000000001</v>
      </c>
      <c r="AZ13" s="85">
        <v>188.28276400000004</v>
      </c>
      <c r="BA13" s="85">
        <v>71.863924000000011</v>
      </c>
      <c r="BB13" s="85">
        <v>71.863924000000011</v>
      </c>
      <c r="BC13" s="85">
        <v>71.863924000000011</v>
      </c>
      <c r="BD13" s="85">
        <v>71.863924000000011</v>
      </c>
      <c r="BE13" s="85">
        <v>71.863924000000011</v>
      </c>
      <c r="BF13" s="85">
        <v>71.863924000000011</v>
      </c>
      <c r="BG13" s="85">
        <v>71.863924000000011</v>
      </c>
      <c r="BH13" s="85">
        <v>71.863924000000011</v>
      </c>
      <c r="BI13" s="85">
        <v>71.863924000000011</v>
      </c>
      <c r="BJ13" s="85">
        <v>71.863924000000011</v>
      </c>
      <c r="BK13" s="85">
        <v>71.863924000000011</v>
      </c>
      <c r="BL13" s="85">
        <v>71.863924000000011</v>
      </c>
      <c r="BM13" s="85">
        <v>71.863924000000011</v>
      </c>
      <c r="BN13" s="85">
        <v>71.863924000000011</v>
      </c>
      <c r="BO13" s="85">
        <v>71.863924000000011</v>
      </c>
      <c r="BP13" s="85">
        <v>71.863924000000011</v>
      </c>
      <c r="BQ13" s="85">
        <v>71.863924000000011</v>
      </c>
      <c r="BR13" s="85">
        <v>71.863924000000011</v>
      </c>
      <c r="BS13" s="85">
        <v>71.863924000000011</v>
      </c>
      <c r="BT13" s="85">
        <v>71.863924000000011</v>
      </c>
      <c r="BU13" s="85">
        <v>71.863924000000011</v>
      </c>
      <c r="BV13" s="85">
        <v>224.44915400000002</v>
      </c>
      <c r="BW13" s="85">
        <v>212.774722</v>
      </c>
      <c r="BX13" s="85">
        <v>0</v>
      </c>
      <c r="BY13" s="85">
        <v>415.15221200000002</v>
      </c>
      <c r="BZ13" s="85">
        <v>287.9008</v>
      </c>
      <c r="CA13" s="85">
        <v>152.05189600000003</v>
      </c>
      <c r="CB13" s="85">
        <v>152.05189600000003</v>
      </c>
      <c r="CC13" s="85">
        <v>152.05180000000001</v>
      </c>
      <c r="CD13" s="85">
        <v>178.81562200000002</v>
      </c>
      <c r="CE13" s="85">
        <v>178.81562200000002</v>
      </c>
      <c r="CF13" s="85">
        <v>183.24771200000001</v>
      </c>
      <c r="CG13" s="85">
        <v>152.56751400000002</v>
      </c>
      <c r="CH13" s="85">
        <v>152.05189600000003</v>
      </c>
      <c r="CI13" s="85">
        <v>287.90086200000007</v>
      </c>
      <c r="CJ13" s="85">
        <v>180.112392</v>
      </c>
      <c r="CK13" s="85">
        <v>145.83563999999998</v>
      </c>
      <c r="CL13" s="85">
        <v>145.83563999999998</v>
      </c>
      <c r="CM13" s="85">
        <v>145.83563999999998</v>
      </c>
      <c r="CN13" s="85">
        <v>0</v>
      </c>
      <c r="CO13" s="85">
        <v>341.52039600000001</v>
      </c>
      <c r="CP13" s="85">
        <v>224.44915400000002</v>
      </c>
      <c r="CQ13" s="85">
        <v>179.00576000000001</v>
      </c>
      <c r="CR13" s="85">
        <v>139.49784400000001</v>
      </c>
      <c r="CS13" s="85">
        <v>121.26931599999998</v>
      </c>
      <c r="CT13" s="85">
        <v>121.26931599999998</v>
      </c>
      <c r="CU13" s="85">
        <v>121.26931599999998</v>
      </c>
      <c r="CV13" s="85">
        <v>121.2694</v>
      </c>
      <c r="CW13" s="85">
        <v>100.63306000000001</v>
      </c>
      <c r="CX13" s="85">
        <v>341.52039600000001</v>
      </c>
      <c r="CY13" s="85">
        <v>228.69893399999995</v>
      </c>
      <c r="CZ13" s="85">
        <v>0</v>
      </c>
      <c r="DA13" s="85">
        <v>0</v>
      </c>
      <c r="DB13" s="85">
        <v>0</v>
      </c>
      <c r="DC13" s="85">
        <v>139.49784400000001</v>
      </c>
      <c r="DD13" s="85">
        <v>121.26931599999998</v>
      </c>
      <c r="DE13" s="85">
        <v>0</v>
      </c>
      <c r="DF13" s="85">
        <v>152.05189600000003</v>
      </c>
      <c r="DG13" s="85">
        <v>105.82735000000002</v>
      </c>
      <c r="DH13" s="85">
        <v>105.82735000000002</v>
      </c>
      <c r="DI13" s="85">
        <v>105.82735000000002</v>
      </c>
      <c r="DJ13" s="85">
        <v>100.63306000000001</v>
      </c>
      <c r="DK13" s="85">
        <v>100.63306000000001</v>
      </c>
      <c r="DL13" s="85">
        <v>127.75563799999999</v>
      </c>
      <c r="DM13" s="85">
        <v>415.15221200000002</v>
      </c>
      <c r="DN13" s="85">
        <v>139.49784400000001</v>
      </c>
      <c r="DO13" s="85">
        <v>188.28276400000004</v>
      </c>
      <c r="DP13" s="85">
        <v>127.75563799999999</v>
      </c>
      <c r="DQ13" s="85">
        <v>127.75563799999999</v>
      </c>
      <c r="DR13" s="85">
        <v>121.26931599999998</v>
      </c>
      <c r="DS13" s="85">
        <v>121.26931599999998</v>
      </c>
      <c r="DT13" s="85">
        <v>112.437684</v>
      </c>
      <c r="DU13" s="85">
        <v>100.63306000000001</v>
      </c>
      <c r="DV13" s="85">
        <v>100.63306000000001</v>
      </c>
      <c r="DW13" s="85">
        <v>188.28276400000004</v>
      </c>
      <c r="DX13" s="85">
        <v>127.75563799999999</v>
      </c>
      <c r="DY13" s="85">
        <v>112.437684</v>
      </c>
      <c r="DZ13" s="85">
        <v>112.437684</v>
      </c>
      <c r="EA13" s="85">
        <v>112.437684</v>
      </c>
      <c r="EB13" s="85">
        <v>98.258085999999992</v>
      </c>
      <c r="EC13" s="85">
        <v>100.63306000000001</v>
      </c>
      <c r="ED13" s="85">
        <v>100.63306000000001</v>
      </c>
      <c r="EE13" s="85">
        <v>0</v>
      </c>
      <c r="EF13" s="85">
        <v>0</v>
      </c>
      <c r="EG13" s="85">
        <v>272.05759999999998</v>
      </c>
      <c r="EH13" s="85">
        <v>112.437684</v>
      </c>
      <c r="EI13" s="85">
        <v>188.28279999999998</v>
      </c>
      <c r="EJ13" s="85">
        <v>112.437684</v>
      </c>
      <c r="EK13" s="85">
        <v>193.062994</v>
      </c>
      <c r="EL13" s="85">
        <v>139.49784400000001</v>
      </c>
      <c r="EM13" s="85">
        <v>105.82735000000002</v>
      </c>
      <c r="EN13" s="85">
        <v>139.49784400000001</v>
      </c>
      <c r="EO13" s="85">
        <v>0</v>
      </c>
      <c r="EP13" s="85">
        <v>0</v>
      </c>
      <c r="EQ13" s="85">
        <v>0</v>
      </c>
      <c r="ER13" s="85">
        <v>0</v>
      </c>
      <c r="ES13" s="85">
        <v>0</v>
      </c>
      <c r="ET13" s="85">
        <v>0</v>
      </c>
      <c r="EU13" s="85">
        <v>0</v>
      </c>
      <c r="EV13" s="85">
        <v>0</v>
      </c>
      <c r="EW13" s="85">
        <v>0</v>
      </c>
      <c r="EX13" s="85">
        <v>0</v>
      </c>
      <c r="EY13" s="85">
        <v>0</v>
      </c>
    </row>
    <row r="14" spans="1:155" ht="27" customHeight="1" x14ac:dyDescent="0.25">
      <c r="A14" s="145"/>
      <c r="B14" s="140"/>
      <c r="C14" s="143"/>
      <c r="D14" s="103" t="s">
        <v>921</v>
      </c>
      <c r="E14" s="85">
        <v>3622.6969449999997</v>
      </c>
      <c r="F14" s="85">
        <v>1453.0327420000001</v>
      </c>
      <c r="G14" s="85">
        <v>610.31063800000015</v>
      </c>
      <c r="H14" s="85">
        <v>2090.0211010000007</v>
      </c>
      <c r="I14" s="85">
        <v>447.14473300000003</v>
      </c>
      <c r="J14" s="85">
        <v>823.6718420000002</v>
      </c>
      <c r="K14" s="85">
        <v>675.72047900000007</v>
      </c>
      <c r="L14" s="85">
        <v>675.72047900000007</v>
      </c>
      <c r="M14" s="85">
        <v>447.14473300000003</v>
      </c>
      <c r="N14" s="85">
        <v>1027.9513300000001</v>
      </c>
      <c r="O14" s="85">
        <v>370.39572500000008</v>
      </c>
      <c r="P14" s="85">
        <v>447.14473300000003</v>
      </c>
      <c r="Q14" s="85">
        <v>352.21571000000012</v>
      </c>
      <c r="R14" s="85">
        <v>823.6718420000002</v>
      </c>
      <c r="S14" s="85">
        <v>447.14473300000003</v>
      </c>
      <c r="T14" s="85">
        <v>1453.0327420000001</v>
      </c>
      <c r="U14" s="85">
        <v>626.52016000000003</v>
      </c>
      <c r="V14" s="85">
        <v>823.67180000000008</v>
      </c>
      <c r="W14" s="85">
        <v>420.48720000000003</v>
      </c>
      <c r="X14" s="85">
        <v>370.96315200000004</v>
      </c>
      <c r="Y14" s="85">
        <v>370.96315200000004</v>
      </c>
      <c r="Z14" s="85">
        <v>370.96315200000004</v>
      </c>
      <c r="AA14" s="85">
        <v>0</v>
      </c>
      <c r="AB14" s="85">
        <v>420.48720000000003</v>
      </c>
      <c r="AC14" s="85">
        <v>0</v>
      </c>
      <c r="AD14" s="85">
        <v>800.44626899999992</v>
      </c>
      <c r="AE14" s="85">
        <v>630.39337200000011</v>
      </c>
      <c r="AF14" s="85">
        <v>630.39337200000011</v>
      </c>
      <c r="AG14" s="85">
        <v>630.39337200000011</v>
      </c>
      <c r="AH14" s="85">
        <v>630.39337200000011</v>
      </c>
      <c r="AI14" s="85">
        <v>510.42473999999993</v>
      </c>
      <c r="AJ14" s="85">
        <v>343.903301</v>
      </c>
      <c r="AK14" s="85">
        <v>352.21571000000012</v>
      </c>
      <c r="AL14" s="85">
        <v>1817.0497800000003</v>
      </c>
      <c r="AM14" s="85">
        <v>0</v>
      </c>
      <c r="AN14" s="85">
        <v>463.07306499999999</v>
      </c>
      <c r="AO14" s="85">
        <v>447.14473300000003</v>
      </c>
      <c r="AP14" s="85">
        <v>393.53189400000002</v>
      </c>
      <c r="AQ14" s="85">
        <v>370.39572500000008</v>
      </c>
      <c r="AR14" s="85">
        <v>352.21571000000012</v>
      </c>
      <c r="AS14" s="85">
        <v>0</v>
      </c>
      <c r="AT14" s="85">
        <v>0</v>
      </c>
      <c r="AU14" s="85">
        <v>800.44554799999992</v>
      </c>
      <c r="AV14" s="85">
        <v>0</v>
      </c>
      <c r="AW14" s="85">
        <v>375.953193</v>
      </c>
      <c r="AX14" s="85">
        <v>370.39572500000008</v>
      </c>
      <c r="AY14" s="85">
        <v>352.21571000000012</v>
      </c>
      <c r="AZ14" s="85">
        <v>658.98967400000015</v>
      </c>
      <c r="BA14" s="85">
        <v>251.52373400000005</v>
      </c>
      <c r="BB14" s="85">
        <v>251.52373400000005</v>
      </c>
      <c r="BC14" s="85">
        <v>251.52373400000005</v>
      </c>
      <c r="BD14" s="85">
        <v>251.52373400000005</v>
      </c>
      <c r="BE14" s="85">
        <v>251.52373400000005</v>
      </c>
      <c r="BF14" s="85">
        <v>251.52373400000005</v>
      </c>
      <c r="BG14" s="85">
        <v>251.52373400000005</v>
      </c>
      <c r="BH14" s="85">
        <v>251.52373400000005</v>
      </c>
      <c r="BI14" s="85">
        <v>251.52373400000005</v>
      </c>
      <c r="BJ14" s="85">
        <v>251.52373400000005</v>
      </c>
      <c r="BK14" s="85">
        <v>251.52373400000005</v>
      </c>
      <c r="BL14" s="85">
        <v>251.52373400000005</v>
      </c>
      <c r="BM14" s="85">
        <v>251.52373400000005</v>
      </c>
      <c r="BN14" s="85">
        <v>251.52373400000005</v>
      </c>
      <c r="BO14" s="85">
        <v>251.52373400000005</v>
      </c>
      <c r="BP14" s="85">
        <v>251.52373400000005</v>
      </c>
      <c r="BQ14" s="85">
        <v>251.52373400000005</v>
      </c>
      <c r="BR14" s="85">
        <v>251.52373400000005</v>
      </c>
      <c r="BS14" s="85">
        <v>251.52373400000005</v>
      </c>
      <c r="BT14" s="85">
        <v>251.52373400000005</v>
      </c>
      <c r="BU14" s="85">
        <v>251.52373400000005</v>
      </c>
      <c r="BV14" s="85">
        <v>785.57203900000013</v>
      </c>
      <c r="BW14" s="85">
        <v>744.71152699999993</v>
      </c>
      <c r="BX14" s="85">
        <v>0</v>
      </c>
      <c r="BY14" s="85">
        <v>1453.0327420000001</v>
      </c>
      <c r="BZ14" s="85">
        <v>1007.6528000000001</v>
      </c>
      <c r="CA14" s="85">
        <v>532.18163600000003</v>
      </c>
      <c r="CB14" s="85">
        <v>532.18163600000003</v>
      </c>
      <c r="CC14" s="85">
        <v>532.18130000000008</v>
      </c>
      <c r="CD14" s="85">
        <v>625.85467700000015</v>
      </c>
      <c r="CE14" s="85">
        <v>625.85467700000015</v>
      </c>
      <c r="CF14" s="85">
        <v>641.36699199999998</v>
      </c>
      <c r="CG14" s="85">
        <v>533.98629900000014</v>
      </c>
      <c r="CH14" s="85">
        <v>532.18163600000003</v>
      </c>
      <c r="CI14" s="85">
        <v>1007.6530170000002</v>
      </c>
      <c r="CJ14" s="85">
        <v>630.39337200000011</v>
      </c>
      <c r="CK14" s="85">
        <v>510.42473999999993</v>
      </c>
      <c r="CL14" s="85">
        <v>510.42473999999993</v>
      </c>
      <c r="CM14" s="85">
        <v>510.42473999999993</v>
      </c>
      <c r="CN14" s="85">
        <v>0</v>
      </c>
      <c r="CO14" s="85">
        <v>1195.3213860000001</v>
      </c>
      <c r="CP14" s="85">
        <v>785.57203900000013</v>
      </c>
      <c r="CQ14" s="85">
        <v>626.52016000000003</v>
      </c>
      <c r="CR14" s="85">
        <v>488.24245400000007</v>
      </c>
      <c r="CS14" s="85">
        <v>424.44260599999996</v>
      </c>
      <c r="CT14" s="85">
        <v>424.44260599999996</v>
      </c>
      <c r="CU14" s="85">
        <v>424.44260599999996</v>
      </c>
      <c r="CV14" s="85">
        <v>424.44290000000007</v>
      </c>
      <c r="CW14" s="85">
        <v>352.21571000000012</v>
      </c>
      <c r="CX14" s="85">
        <v>1195.3213860000001</v>
      </c>
      <c r="CY14" s="85">
        <v>800.44626899999992</v>
      </c>
      <c r="CZ14" s="85">
        <v>0</v>
      </c>
      <c r="DA14" s="85">
        <v>0</v>
      </c>
      <c r="DB14" s="85">
        <v>0</v>
      </c>
      <c r="DC14" s="85">
        <v>488.24245400000007</v>
      </c>
      <c r="DD14" s="85">
        <v>424.44260599999996</v>
      </c>
      <c r="DE14" s="85">
        <v>0</v>
      </c>
      <c r="DF14" s="85">
        <v>532.18163600000003</v>
      </c>
      <c r="DG14" s="85">
        <v>370.39572500000008</v>
      </c>
      <c r="DH14" s="85">
        <v>370.39572500000008</v>
      </c>
      <c r="DI14" s="85">
        <v>370.39572500000008</v>
      </c>
      <c r="DJ14" s="85">
        <v>352.21571000000012</v>
      </c>
      <c r="DK14" s="85">
        <v>352.21571000000012</v>
      </c>
      <c r="DL14" s="85">
        <v>447.14473300000003</v>
      </c>
      <c r="DM14" s="85">
        <v>1453.0327420000001</v>
      </c>
      <c r="DN14" s="85">
        <v>488.24245400000007</v>
      </c>
      <c r="DO14" s="85">
        <v>658.98967400000015</v>
      </c>
      <c r="DP14" s="85">
        <v>447.14473300000003</v>
      </c>
      <c r="DQ14" s="85">
        <v>447.14473300000003</v>
      </c>
      <c r="DR14" s="85">
        <v>424.44260599999996</v>
      </c>
      <c r="DS14" s="85">
        <v>424.44260599999996</v>
      </c>
      <c r="DT14" s="85">
        <v>393.53189400000002</v>
      </c>
      <c r="DU14" s="85">
        <v>352.21571000000012</v>
      </c>
      <c r="DV14" s="85">
        <v>352.21571000000012</v>
      </c>
      <c r="DW14" s="85">
        <v>658.98967400000015</v>
      </c>
      <c r="DX14" s="85">
        <v>447.14473300000003</v>
      </c>
      <c r="DY14" s="85">
        <v>393.53189400000002</v>
      </c>
      <c r="DZ14" s="85">
        <v>393.53189400000002</v>
      </c>
      <c r="EA14" s="85">
        <v>393.53189400000002</v>
      </c>
      <c r="EB14" s="85">
        <v>343.903301</v>
      </c>
      <c r="EC14" s="85">
        <v>352.21571000000012</v>
      </c>
      <c r="ED14" s="85">
        <v>352.21571000000012</v>
      </c>
      <c r="EE14" s="85">
        <v>0</v>
      </c>
      <c r="EF14" s="85">
        <v>0</v>
      </c>
      <c r="EG14" s="85">
        <v>952.20159999999998</v>
      </c>
      <c r="EH14" s="85">
        <v>393.53189400000002</v>
      </c>
      <c r="EI14" s="85">
        <v>658.98980000000006</v>
      </c>
      <c r="EJ14" s="85">
        <v>393.53189400000002</v>
      </c>
      <c r="EK14" s="85">
        <v>675.72047900000007</v>
      </c>
      <c r="EL14" s="85">
        <v>488.24245400000007</v>
      </c>
      <c r="EM14" s="85">
        <v>370.39572500000008</v>
      </c>
      <c r="EN14" s="85">
        <v>488.24245400000007</v>
      </c>
      <c r="EO14" s="85">
        <v>0</v>
      </c>
      <c r="EP14" s="85">
        <v>0</v>
      </c>
      <c r="EQ14" s="85">
        <v>0</v>
      </c>
      <c r="ER14" s="85">
        <v>0</v>
      </c>
      <c r="ES14" s="85">
        <v>0</v>
      </c>
      <c r="ET14" s="85">
        <v>0</v>
      </c>
      <c r="EU14" s="85">
        <v>0</v>
      </c>
      <c r="EV14" s="85">
        <v>0</v>
      </c>
      <c r="EW14" s="85">
        <v>0</v>
      </c>
      <c r="EX14" s="85">
        <v>0</v>
      </c>
      <c r="EY14" s="85">
        <v>0</v>
      </c>
    </row>
    <row r="15" spans="1:155" x14ac:dyDescent="0.25">
      <c r="A15" s="145"/>
      <c r="B15" s="141"/>
      <c r="C15" s="144" t="s">
        <v>927</v>
      </c>
      <c r="D15" s="138"/>
      <c r="E15" s="85">
        <v>51752.813499999997</v>
      </c>
      <c r="F15" s="85">
        <v>20757.6106</v>
      </c>
      <c r="G15" s="85">
        <v>8718.7234000000008</v>
      </c>
      <c r="H15" s="85">
        <v>29857.444300000003</v>
      </c>
      <c r="I15" s="85">
        <v>6387.7819</v>
      </c>
      <c r="J15" s="85">
        <v>11766.740600000001</v>
      </c>
      <c r="K15" s="85">
        <v>9653.1496999999999</v>
      </c>
      <c r="L15" s="85">
        <v>9653.1496999999999</v>
      </c>
      <c r="M15" s="85">
        <v>6387.7819</v>
      </c>
      <c r="N15" s="85">
        <v>14685.018999999998</v>
      </c>
      <c r="O15" s="85">
        <v>5291.3675000000003</v>
      </c>
      <c r="P15" s="85">
        <v>6387.7819</v>
      </c>
      <c r="Q15" s="85">
        <v>5031.6530000000002</v>
      </c>
      <c r="R15" s="85">
        <v>11766.740600000001</v>
      </c>
      <c r="S15" s="85">
        <v>6387.7819</v>
      </c>
      <c r="T15" s="85">
        <v>20757.6106</v>
      </c>
      <c r="U15" s="85">
        <v>8950.2880000000005</v>
      </c>
      <c r="V15" s="85">
        <v>11766.74</v>
      </c>
      <c r="W15" s="85">
        <v>6006.96</v>
      </c>
      <c r="X15" s="85">
        <v>5299.4736000000003</v>
      </c>
      <c r="Y15" s="85">
        <v>5299.4736000000003</v>
      </c>
      <c r="Z15" s="85">
        <v>5299.4736000000003</v>
      </c>
      <c r="AA15" s="85">
        <v>5299.4736000000003</v>
      </c>
      <c r="AB15" s="85">
        <v>6006.96</v>
      </c>
      <c r="AC15" s="85">
        <v>5299.4736000000003</v>
      </c>
      <c r="AD15" s="85">
        <v>11434.946699999999</v>
      </c>
      <c r="AE15" s="85">
        <v>9005.6196</v>
      </c>
      <c r="AF15" s="85">
        <v>9005.6196</v>
      </c>
      <c r="AG15" s="85">
        <v>9005.6196</v>
      </c>
      <c r="AH15" s="85">
        <v>9005.6196</v>
      </c>
      <c r="AI15" s="85">
        <v>7291.7819999999992</v>
      </c>
      <c r="AJ15" s="85">
        <v>4912.9043000000001</v>
      </c>
      <c r="AK15" s="85">
        <v>5031.6530000000002</v>
      </c>
      <c r="AL15" s="85">
        <v>25957.853999999999</v>
      </c>
      <c r="AM15" s="85">
        <v>20757.6106</v>
      </c>
      <c r="AN15" s="85">
        <v>6615.3294999999998</v>
      </c>
      <c r="AO15" s="85">
        <v>6387.7819</v>
      </c>
      <c r="AP15" s="85">
        <v>5621.8842000000004</v>
      </c>
      <c r="AQ15" s="85">
        <v>5291.3675000000003</v>
      </c>
      <c r="AR15" s="85">
        <v>5031.6530000000002</v>
      </c>
      <c r="AS15" s="85">
        <v>5031.6530000000002</v>
      </c>
      <c r="AT15" s="85">
        <v>5031.6530000000002</v>
      </c>
      <c r="AU15" s="85">
        <v>11434.936399999999</v>
      </c>
      <c r="AV15" s="85">
        <v>6387.7819</v>
      </c>
      <c r="AW15" s="85">
        <v>5370.7599</v>
      </c>
      <c r="AX15" s="85">
        <v>5291.3675000000003</v>
      </c>
      <c r="AY15" s="85">
        <v>5031.6530000000002</v>
      </c>
      <c r="AZ15" s="85">
        <v>9414.1382000000012</v>
      </c>
      <c r="BA15" s="85">
        <v>3593.1961999999999</v>
      </c>
      <c r="BB15" s="85">
        <v>3593.1961999999999</v>
      </c>
      <c r="BC15" s="85">
        <v>3593.1961999999999</v>
      </c>
      <c r="BD15" s="85">
        <v>3593.1961999999999</v>
      </c>
      <c r="BE15" s="85">
        <v>3593.1961999999999</v>
      </c>
      <c r="BF15" s="85">
        <v>3593.1961999999999</v>
      </c>
      <c r="BG15" s="85">
        <v>3593.1961999999999</v>
      </c>
      <c r="BH15" s="85">
        <v>3593.1961999999999</v>
      </c>
      <c r="BI15" s="85">
        <v>3593.1961999999999</v>
      </c>
      <c r="BJ15" s="85">
        <v>3593.1961999999999</v>
      </c>
      <c r="BK15" s="85">
        <v>3593.1961999999999</v>
      </c>
      <c r="BL15" s="85">
        <v>3593.1961999999999</v>
      </c>
      <c r="BM15" s="85">
        <v>3593.1961999999999</v>
      </c>
      <c r="BN15" s="85">
        <v>3593.1961999999999</v>
      </c>
      <c r="BO15" s="85">
        <v>3593.1961999999999</v>
      </c>
      <c r="BP15" s="85">
        <v>3593.1961999999999</v>
      </c>
      <c r="BQ15" s="85">
        <v>3593.1961999999999</v>
      </c>
      <c r="BR15" s="85">
        <v>3593.1961999999999</v>
      </c>
      <c r="BS15" s="85">
        <v>3593.1961999999999</v>
      </c>
      <c r="BT15" s="85">
        <v>3593.1961999999999</v>
      </c>
      <c r="BU15" s="85">
        <v>3593.1961999999999</v>
      </c>
      <c r="BV15" s="85">
        <v>11222.457700000001</v>
      </c>
      <c r="BW15" s="85">
        <v>10638.7361</v>
      </c>
      <c r="BX15" s="85">
        <v>9162.3855999999996</v>
      </c>
      <c r="BY15" s="85">
        <v>20757.6106</v>
      </c>
      <c r="BZ15" s="85">
        <v>14395.04</v>
      </c>
      <c r="CA15" s="85">
        <v>7602.5947999999999</v>
      </c>
      <c r="CB15" s="85">
        <v>7602.5947999999999</v>
      </c>
      <c r="CC15" s="85">
        <v>7602.59</v>
      </c>
      <c r="CD15" s="85">
        <v>8940.7811000000002</v>
      </c>
      <c r="CE15" s="85">
        <v>8940.7811000000002</v>
      </c>
      <c r="CF15" s="85">
        <v>9162.3855999999996</v>
      </c>
      <c r="CG15" s="85">
        <v>7628.3756999999996</v>
      </c>
      <c r="CH15" s="85">
        <v>7602.5947999999999</v>
      </c>
      <c r="CI15" s="85">
        <v>14395.043100000001</v>
      </c>
      <c r="CJ15" s="85">
        <v>9005.6196</v>
      </c>
      <c r="CK15" s="85">
        <v>7291.7819999999992</v>
      </c>
      <c r="CL15" s="85">
        <v>7291.7819999999992</v>
      </c>
      <c r="CM15" s="85">
        <v>7291.7819999999992</v>
      </c>
      <c r="CN15" s="85">
        <v>13602.8804</v>
      </c>
      <c r="CO15" s="85">
        <v>17076.019799999998</v>
      </c>
      <c r="CP15" s="85">
        <v>11222.457700000001</v>
      </c>
      <c r="CQ15" s="85">
        <v>8950.2880000000005</v>
      </c>
      <c r="CR15" s="85">
        <v>6974.8922000000002</v>
      </c>
      <c r="CS15" s="85">
        <v>6063.4657999999999</v>
      </c>
      <c r="CT15" s="85">
        <v>6063.4657999999999</v>
      </c>
      <c r="CU15" s="85">
        <v>6063.4657999999999</v>
      </c>
      <c r="CV15" s="85">
        <v>6063.47</v>
      </c>
      <c r="CW15" s="85">
        <v>5031.6530000000002</v>
      </c>
      <c r="CX15" s="85">
        <v>17076.019799999998</v>
      </c>
      <c r="CY15" s="85">
        <v>11434.946699999999</v>
      </c>
      <c r="CZ15" s="85">
        <v>8950.2880000000005</v>
      </c>
      <c r="DA15" s="85">
        <v>8950.2880000000005</v>
      </c>
      <c r="DB15" s="85">
        <v>6974.8922000000002</v>
      </c>
      <c r="DC15" s="85">
        <v>6974.8922000000002</v>
      </c>
      <c r="DD15" s="85">
        <v>6063.4657999999999</v>
      </c>
      <c r="DE15" s="85">
        <v>6063.4657999999999</v>
      </c>
      <c r="DF15" s="85">
        <v>7602.5947999999999</v>
      </c>
      <c r="DG15" s="85">
        <v>5291.3675000000003</v>
      </c>
      <c r="DH15" s="85">
        <v>5291.3675000000003</v>
      </c>
      <c r="DI15" s="85">
        <v>5291.3675000000003</v>
      </c>
      <c r="DJ15" s="85">
        <v>5031.6530000000002</v>
      </c>
      <c r="DK15" s="85">
        <v>5031.6530000000002</v>
      </c>
      <c r="DL15" s="85">
        <v>6387.7819</v>
      </c>
      <c r="DM15" s="85">
        <v>20757.6106</v>
      </c>
      <c r="DN15" s="85">
        <v>6974.8922000000002</v>
      </c>
      <c r="DO15" s="85">
        <v>9414.1382000000012</v>
      </c>
      <c r="DP15" s="85">
        <v>6387.7819</v>
      </c>
      <c r="DQ15" s="85">
        <v>6387.7819</v>
      </c>
      <c r="DR15" s="85">
        <v>6063.4657999999999</v>
      </c>
      <c r="DS15" s="85">
        <v>6063.4657999999999</v>
      </c>
      <c r="DT15" s="85">
        <v>5621.8842000000004</v>
      </c>
      <c r="DU15" s="85">
        <v>5031.6530000000002</v>
      </c>
      <c r="DV15" s="85">
        <v>5031.6530000000002</v>
      </c>
      <c r="DW15" s="85">
        <v>9414.1382000000012</v>
      </c>
      <c r="DX15" s="85">
        <v>6387.7819</v>
      </c>
      <c r="DY15" s="85">
        <v>5621.8842000000004</v>
      </c>
      <c r="DZ15" s="85">
        <v>5621.8842000000004</v>
      </c>
      <c r="EA15" s="85">
        <v>5621.8842000000004</v>
      </c>
      <c r="EB15" s="85">
        <v>4912.9043000000001</v>
      </c>
      <c r="EC15" s="85">
        <v>5031.6530000000002</v>
      </c>
      <c r="ED15" s="85">
        <v>5031.6530000000002</v>
      </c>
      <c r="EE15" s="85">
        <v>5031.6530000000002</v>
      </c>
      <c r="EF15" s="85">
        <v>5031.6530000000002</v>
      </c>
      <c r="EG15" s="85">
        <v>13602.88</v>
      </c>
      <c r="EH15" s="85">
        <v>5621.8842000000004</v>
      </c>
      <c r="EI15" s="85">
        <v>9414.14</v>
      </c>
      <c r="EJ15" s="85">
        <v>5621.8842000000004</v>
      </c>
      <c r="EK15" s="85">
        <v>9653.1496999999999</v>
      </c>
      <c r="EL15" s="85">
        <v>6974.8922000000002</v>
      </c>
      <c r="EM15" s="85">
        <v>5291.3675000000003</v>
      </c>
      <c r="EN15" s="85">
        <v>6974.8922000000002</v>
      </c>
      <c r="EO15" s="85">
        <v>17076.019799999998</v>
      </c>
      <c r="EP15" s="85">
        <v>14395.043100000001</v>
      </c>
      <c r="EQ15" s="85">
        <v>5775.21</v>
      </c>
      <c r="ER15" s="85">
        <v>4855.42</v>
      </c>
      <c r="ES15" s="85">
        <v>4733.88</v>
      </c>
      <c r="ET15" s="85">
        <v>8691.14</v>
      </c>
      <c r="EU15" s="85">
        <v>5775.21</v>
      </c>
      <c r="EV15" s="85">
        <v>8691.14</v>
      </c>
      <c r="EW15" s="85">
        <v>7016.36</v>
      </c>
      <c r="EX15" s="85">
        <v>7016.36</v>
      </c>
      <c r="EY15" s="85">
        <v>5712.38</v>
      </c>
    </row>
    <row r="16" spans="1:155" ht="33.75" x14ac:dyDescent="0.25">
      <c r="A16" s="145"/>
      <c r="B16" s="144" t="s">
        <v>847</v>
      </c>
      <c r="C16" s="137"/>
      <c r="D16" s="138"/>
      <c r="E16" s="86" t="s">
        <v>857</v>
      </c>
      <c r="F16" s="86" t="s">
        <v>878</v>
      </c>
      <c r="G16" s="86" t="s">
        <v>864</v>
      </c>
      <c r="H16" s="87" t="s">
        <v>855</v>
      </c>
      <c r="I16" s="86" t="s">
        <v>886</v>
      </c>
      <c r="J16" s="86" t="s">
        <v>859</v>
      </c>
      <c r="K16" s="86" t="s">
        <v>861</v>
      </c>
      <c r="L16" s="86" t="s">
        <v>861</v>
      </c>
      <c r="M16" s="86" t="s">
        <v>865</v>
      </c>
      <c r="N16" s="87" t="s">
        <v>856</v>
      </c>
      <c r="O16" s="86" t="s">
        <v>854</v>
      </c>
      <c r="P16" s="86" t="s">
        <v>854</v>
      </c>
      <c r="Q16" s="86" t="s">
        <v>858</v>
      </c>
      <c r="R16" s="86" t="s">
        <v>859</v>
      </c>
      <c r="S16" s="86" t="s">
        <v>854</v>
      </c>
      <c r="T16" s="86" t="s">
        <v>878</v>
      </c>
      <c r="U16" s="86" t="s">
        <v>853</v>
      </c>
      <c r="V16" s="86" t="s">
        <v>860</v>
      </c>
      <c r="W16" s="86" t="s">
        <v>862</v>
      </c>
      <c r="X16" s="86" t="s">
        <v>863</v>
      </c>
      <c r="Y16" s="86" t="s">
        <v>863</v>
      </c>
      <c r="Z16" s="86" t="s">
        <v>863</v>
      </c>
      <c r="AA16" s="86" t="s">
        <v>863</v>
      </c>
      <c r="AB16" s="86" t="s">
        <v>862</v>
      </c>
      <c r="AC16" s="86" t="s">
        <v>863</v>
      </c>
      <c r="AD16" s="86" t="s">
        <v>870</v>
      </c>
      <c r="AE16" s="86" t="s">
        <v>871</v>
      </c>
      <c r="AF16" s="86" t="s">
        <v>871</v>
      </c>
      <c r="AG16" s="86" t="s">
        <v>871</v>
      </c>
      <c r="AH16" s="86" t="s">
        <v>871</v>
      </c>
      <c r="AI16" s="86" t="s">
        <v>872</v>
      </c>
      <c r="AJ16" s="86" t="s">
        <v>869</v>
      </c>
      <c r="AK16" s="86" t="s">
        <v>858</v>
      </c>
      <c r="AL16" s="86" t="s">
        <v>877</v>
      </c>
      <c r="AM16" s="86" t="s">
        <v>878</v>
      </c>
      <c r="AN16" s="86" t="s">
        <v>885</v>
      </c>
      <c r="AO16" s="86" t="s">
        <v>854</v>
      </c>
      <c r="AP16" s="86" t="s">
        <v>875</v>
      </c>
      <c r="AQ16" s="86" t="s">
        <v>876</v>
      </c>
      <c r="AR16" s="86" t="s">
        <v>858</v>
      </c>
      <c r="AS16" s="86" t="s">
        <v>858</v>
      </c>
      <c r="AT16" s="86" t="s">
        <v>858</v>
      </c>
      <c r="AU16" s="86" t="s">
        <v>882</v>
      </c>
      <c r="AV16" s="86" t="s">
        <v>886</v>
      </c>
      <c r="AW16" s="86" t="s">
        <v>880</v>
      </c>
      <c r="AX16" s="86" t="s">
        <v>876</v>
      </c>
      <c r="AY16" s="86" t="s">
        <v>858</v>
      </c>
      <c r="AZ16" s="86" t="s">
        <v>883</v>
      </c>
      <c r="BA16" s="86" t="s">
        <v>884</v>
      </c>
      <c r="BB16" s="86" t="s">
        <v>884</v>
      </c>
      <c r="BC16" s="86" t="s">
        <v>884</v>
      </c>
      <c r="BD16" s="86" t="s">
        <v>884</v>
      </c>
      <c r="BE16" s="86" t="s">
        <v>884</v>
      </c>
      <c r="BF16" s="86" t="s">
        <v>884</v>
      </c>
      <c r="BG16" s="86" t="s">
        <v>884</v>
      </c>
      <c r="BH16" s="86" t="s">
        <v>884</v>
      </c>
      <c r="BI16" s="86" t="s">
        <v>884</v>
      </c>
      <c r="BJ16" s="86" t="s">
        <v>884</v>
      </c>
      <c r="BK16" s="86" t="s">
        <v>884</v>
      </c>
      <c r="BL16" s="86" t="s">
        <v>884</v>
      </c>
      <c r="BM16" s="86" t="s">
        <v>884</v>
      </c>
      <c r="BN16" s="86" t="s">
        <v>884</v>
      </c>
      <c r="BO16" s="86" t="s">
        <v>884</v>
      </c>
      <c r="BP16" s="86" t="s">
        <v>884</v>
      </c>
      <c r="BQ16" s="86" t="s">
        <v>884</v>
      </c>
      <c r="BR16" s="86" t="s">
        <v>884</v>
      </c>
      <c r="BS16" s="86" t="s">
        <v>884</v>
      </c>
      <c r="BT16" s="86" t="s">
        <v>884</v>
      </c>
      <c r="BU16" s="86" t="s">
        <v>884</v>
      </c>
      <c r="BV16" s="86" t="s">
        <v>881</v>
      </c>
      <c r="BW16" s="88" t="s">
        <v>879</v>
      </c>
      <c r="BX16" s="86" t="s">
        <v>874</v>
      </c>
      <c r="BY16" s="86" t="s">
        <v>878</v>
      </c>
      <c r="BZ16" s="86" t="s">
        <v>890</v>
      </c>
      <c r="CA16" s="86" t="s">
        <v>888</v>
      </c>
      <c r="CB16" s="86" t="s">
        <v>888</v>
      </c>
      <c r="CC16" s="86" t="s">
        <v>888</v>
      </c>
      <c r="CD16" s="86" t="s">
        <v>891</v>
      </c>
      <c r="CE16" s="86" t="s">
        <v>891</v>
      </c>
      <c r="CF16" s="86" t="s">
        <v>874</v>
      </c>
      <c r="CG16" s="86" t="s">
        <v>889</v>
      </c>
      <c r="CH16" s="86" t="s">
        <v>888</v>
      </c>
      <c r="CI16" s="86" t="s">
        <v>890</v>
      </c>
      <c r="CJ16" s="86" t="s">
        <v>871</v>
      </c>
      <c r="CK16" s="86" t="s">
        <v>872</v>
      </c>
      <c r="CL16" s="86" t="s">
        <v>872</v>
      </c>
      <c r="CM16" s="86" t="s">
        <v>872</v>
      </c>
      <c r="CN16" s="86" t="s">
        <v>893</v>
      </c>
      <c r="CO16" s="86" t="s">
        <v>856</v>
      </c>
      <c r="CP16" s="86" t="s">
        <v>881</v>
      </c>
      <c r="CQ16" s="87" t="s">
        <v>853</v>
      </c>
      <c r="CR16" s="86" t="s">
        <v>895</v>
      </c>
      <c r="CS16" s="87" t="s">
        <v>896</v>
      </c>
      <c r="CT16" s="87" t="s">
        <v>896</v>
      </c>
      <c r="CU16" s="87" t="s">
        <v>896</v>
      </c>
      <c r="CV16" s="86" t="s">
        <v>896</v>
      </c>
      <c r="CW16" s="86" t="s">
        <v>858</v>
      </c>
      <c r="CX16" s="86" t="s">
        <v>856</v>
      </c>
      <c r="CY16" s="86" t="s">
        <v>882</v>
      </c>
      <c r="CZ16" s="87" t="s">
        <v>853</v>
      </c>
      <c r="DA16" s="86" t="s">
        <v>898</v>
      </c>
      <c r="DB16" s="87" t="s">
        <v>895</v>
      </c>
      <c r="DC16" s="87" t="s">
        <v>895</v>
      </c>
      <c r="DD16" s="87" t="s">
        <v>896</v>
      </c>
      <c r="DE16" s="87" t="s">
        <v>896</v>
      </c>
      <c r="DF16" s="87" t="s">
        <v>888</v>
      </c>
      <c r="DG16" s="86" t="s">
        <v>876</v>
      </c>
      <c r="DH16" s="86" t="s">
        <v>876</v>
      </c>
      <c r="DI16" s="86" t="s">
        <v>876</v>
      </c>
      <c r="DJ16" s="86" t="s">
        <v>858</v>
      </c>
      <c r="DK16" s="86" t="s">
        <v>858</v>
      </c>
      <c r="DL16" s="86" t="s">
        <v>886</v>
      </c>
      <c r="DM16" s="86" t="s">
        <v>878</v>
      </c>
      <c r="DN16" s="87" t="s">
        <v>895</v>
      </c>
      <c r="DO16" s="86" t="s">
        <v>900</v>
      </c>
      <c r="DP16" s="87" t="s">
        <v>854</v>
      </c>
      <c r="DQ16" s="87" t="s">
        <v>854</v>
      </c>
      <c r="DR16" s="87" t="s">
        <v>896</v>
      </c>
      <c r="DS16" s="87" t="s">
        <v>896</v>
      </c>
      <c r="DT16" s="87" t="s">
        <v>875</v>
      </c>
      <c r="DU16" s="86" t="s">
        <v>858</v>
      </c>
      <c r="DV16" s="86" t="s">
        <v>858</v>
      </c>
      <c r="DW16" s="86" t="s">
        <v>900</v>
      </c>
      <c r="DX16" s="87" t="s">
        <v>854</v>
      </c>
      <c r="DY16" s="87" t="s">
        <v>875</v>
      </c>
      <c r="DZ16" s="87" t="s">
        <v>875</v>
      </c>
      <c r="EA16" s="87" t="s">
        <v>875</v>
      </c>
      <c r="EB16" s="86" t="s">
        <v>869</v>
      </c>
      <c r="EC16" s="86" t="s">
        <v>858</v>
      </c>
      <c r="ED16" s="86" t="s">
        <v>858</v>
      </c>
      <c r="EE16" s="86" t="s">
        <v>858</v>
      </c>
      <c r="EF16" s="86" t="s">
        <v>858</v>
      </c>
      <c r="EG16" s="86" t="s">
        <v>893</v>
      </c>
      <c r="EH16" s="87" t="s">
        <v>895</v>
      </c>
      <c r="EI16" s="87" t="s">
        <v>883</v>
      </c>
      <c r="EJ16" s="87" t="s">
        <v>895</v>
      </c>
      <c r="EK16" s="86" t="s">
        <v>903</v>
      </c>
      <c r="EL16" s="86" t="s">
        <v>895</v>
      </c>
      <c r="EM16" s="86" t="s">
        <v>876</v>
      </c>
      <c r="EN16" s="86" t="s">
        <v>895</v>
      </c>
      <c r="EO16" s="86" t="s">
        <v>856</v>
      </c>
      <c r="EP16" s="86" t="s">
        <v>890</v>
      </c>
      <c r="EQ16" s="86" t="s">
        <v>905</v>
      </c>
      <c r="ER16" s="86" t="s">
        <v>909</v>
      </c>
      <c r="ES16" s="86" t="s">
        <v>910</v>
      </c>
      <c r="ET16" s="86" t="s">
        <v>908</v>
      </c>
      <c r="EU16" s="86" t="s">
        <v>905</v>
      </c>
      <c r="EV16" s="86" t="s">
        <v>908</v>
      </c>
      <c r="EW16" s="86" t="s">
        <v>906</v>
      </c>
      <c r="EX16" s="86" t="s">
        <v>906</v>
      </c>
      <c r="EY16" s="86" t="s">
        <v>907</v>
      </c>
    </row>
    <row r="17" spans="1:156" x14ac:dyDescent="0.25">
      <c r="A17" s="89"/>
      <c r="B17" s="89"/>
      <c r="C17" s="89"/>
      <c r="D17" s="89"/>
      <c r="E17" s="89">
        <v>1</v>
      </c>
      <c r="F17" s="89">
        <f>+E17+1</f>
        <v>2</v>
      </c>
      <c r="G17" s="89">
        <f t="shared" ref="G17:BR17" si="30">+F17+1</f>
        <v>3</v>
      </c>
      <c r="H17" s="89">
        <f t="shared" si="30"/>
        <v>4</v>
      </c>
      <c r="I17" s="89">
        <f t="shared" si="30"/>
        <v>5</v>
      </c>
      <c r="J17" s="89">
        <f t="shared" si="30"/>
        <v>6</v>
      </c>
      <c r="K17" s="89">
        <f t="shared" si="30"/>
        <v>7</v>
      </c>
      <c r="L17" s="89">
        <f t="shared" si="30"/>
        <v>8</v>
      </c>
      <c r="M17" s="89">
        <f t="shared" si="30"/>
        <v>9</v>
      </c>
      <c r="N17" s="89">
        <f t="shared" si="30"/>
        <v>10</v>
      </c>
      <c r="O17" s="89">
        <f t="shared" si="30"/>
        <v>11</v>
      </c>
      <c r="P17" s="89">
        <f t="shared" si="30"/>
        <v>12</v>
      </c>
      <c r="Q17" s="89">
        <f t="shared" si="30"/>
        <v>13</v>
      </c>
      <c r="R17" s="89">
        <f t="shared" si="30"/>
        <v>14</v>
      </c>
      <c r="S17" s="89">
        <f t="shared" si="30"/>
        <v>15</v>
      </c>
      <c r="T17" s="89">
        <f t="shared" si="30"/>
        <v>16</v>
      </c>
      <c r="U17" s="89">
        <f t="shared" si="30"/>
        <v>17</v>
      </c>
      <c r="V17" s="89">
        <f t="shared" si="30"/>
        <v>18</v>
      </c>
      <c r="W17" s="89">
        <f t="shared" si="30"/>
        <v>19</v>
      </c>
      <c r="X17" s="89">
        <f t="shared" si="30"/>
        <v>20</v>
      </c>
      <c r="Y17" s="89">
        <f t="shared" si="30"/>
        <v>21</v>
      </c>
      <c r="Z17" s="89">
        <f t="shared" si="30"/>
        <v>22</v>
      </c>
      <c r="AA17" s="89">
        <f t="shared" si="30"/>
        <v>23</v>
      </c>
      <c r="AB17" s="89">
        <f t="shared" si="30"/>
        <v>24</v>
      </c>
      <c r="AC17" s="89">
        <f t="shared" si="30"/>
        <v>25</v>
      </c>
      <c r="AD17" s="89">
        <f t="shared" si="30"/>
        <v>26</v>
      </c>
      <c r="AE17" s="89">
        <f t="shared" si="30"/>
        <v>27</v>
      </c>
      <c r="AF17" s="89">
        <f t="shared" si="30"/>
        <v>28</v>
      </c>
      <c r="AG17" s="89">
        <f t="shared" si="30"/>
        <v>29</v>
      </c>
      <c r="AH17" s="89">
        <f t="shared" si="30"/>
        <v>30</v>
      </c>
      <c r="AI17" s="89">
        <f t="shared" si="30"/>
        <v>31</v>
      </c>
      <c r="AJ17" s="89">
        <f t="shared" si="30"/>
        <v>32</v>
      </c>
      <c r="AK17" s="89">
        <f t="shared" si="30"/>
        <v>33</v>
      </c>
      <c r="AL17" s="89">
        <f t="shared" si="30"/>
        <v>34</v>
      </c>
      <c r="AM17" s="89">
        <f t="shared" si="30"/>
        <v>35</v>
      </c>
      <c r="AN17" s="89">
        <f t="shared" si="30"/>
        <v>36</v>
      </c>
      <c r="AO17" s="89">
        <f t="shared" si="30"/>
        <v>37</v>
      </c>
      <c r="AP17" s="89">
        <f t="shared" si="30"/>
        <v>38</v>
      </c>
      <c r="AQ17" s="89">
        <f t="shared" si="30"/>
        <v>39</v>
      </c>
      <c r="AR17" s="89">
        <f t="shared" si="30"/>
        <v>40</v>
      </c>
      <c r="AS17" s="89">
        <f t="shared" si="30"/>
        <v>41</v>
      </c>
      <c r="AT17" s="89">
        <f t="shared" si="30"/>
        <v>42</v>
      </c>
      <c r="AU17" s="89">
        <f t="shared" si="30"/>
        <v>43</v>
      </c>
      <c r="AV17" s="89">
        <f t="shared" si="30"/>
        <v>44</v>
      </c>
      <c r="AW17" s="89">
        <f t="shared" si="30"/>
        <v>45</v>
      </c>
      <c r="AX17" s="89">
        <f t="shared" si="30"/>
        <v>46</v>
      </c>
      <c r="AY17" s="89">
        <f t="shared" si="30"/>
        <v>47</v>
      </c>
      <c r="AZ17" s="89">
        <f t="shared" si="30"/>
        <v>48</v>
      </c>
      <c r="BA17" s="89">
        <f t="shared" si="30"/>
        <v>49</v>
      </c>
      <c r="BB17" s="89">
        <f t="shared" si="30"/>
        <v>50</v>
      </c>
      <c r="BC17" s="89">
        <f t="shared" si="30"/>
        <v>51</v>
      </c>
      <c r="BD17" s="89">
        <f t="shared" si="30"/>
        <v>52</v>
      </c>
      <c r="BE17" s="89">
        <f t="shared" si="30"/>
        <v>53</v>
      </c>
      <c r="BF17" s="89">
        <f t="shared" si="30"/>
        <v>54</v>
      </c>
      <c r="BG17" s="89">
        <f t="shared" si="30"/>
        <v>55</v>
      </c>
      <c r="BH17" s="89">
        <f t="shared" si="30"/>
        <v>56</v>
      </c>
      <c r="BI17" s="89">
        <f t="shared" si="30"/>
        <v>57</v>
      </c>
      <c r="BJ17" s="89">
        <f t="shared" si="30"/>
        <v>58</v>
      </c>
      <c r="BK17" s="89">
        <f t="shared" si="30"/>
        <v>59</v>
      </c>
      <c r="BL17" s="89">
        <f t="shared" si="30"/>
        <v>60</v>
      </c>
      <c r="BM17" s="89">
        <f t="shared" si="30"/>
        <v>61</v>
      </c>
      <c r="BN17" s="89">
        <f t="shared" si="30"/>
        <v>62</v>
      </c>
      <c r="BO17" s="89">
        <f t="shared" si="30"/>
        <v>63</v>
      </c>
      <c r="BP17" s="89">
        <f t="shared" si="30"/>
        <v>64</v>
      </c>
      <c r="BQ17" s="89">
        <f t="shared" si="30"/>
        <v>65</v>
      </c>
      <c r="BR17" s="89">
        <f t="shared" si="30"/>
        <v>66</v>
      </c>
      <c r="BS17" s="89">
        <f t="shared" ref="BS17:ED17" si="31">+BR17+1</f>
        <v>67</v>
      </c>
      <c r="BT17" s="89">
        <f t="shared" si="31"/>
        <v>68</v>
      </c>
      <c r="BU17" s="89">
        <f t="shared" si="31"/>
        <v>69</v>
      </c>
      <c r="BV17" s="89">
        <f t="shared" si="31"/>
        <v>70</v>
      </c>
      <c r="BW17" s="89">
        <f t="shared" si="31"/>
        <v>71</v>
      </c>
      <c r="BX17" s="89">
        <f t="shared" si="31"/>
        <v>72</v>
      </c>
      <c r="BY17" s="89">
        <f t="shared" si="31"/>
        <v>73</v>
      </c>
      <c r="BZ17" s="89">
        <f t="shared" si="31"/>
        <v>74</v>
      </c>
      <c r="CA17" s="89">
        <f t="shared" si="31"/>
        <v>75</v>
      </c>
      <c r="CB17" s="89">
        <f t="shared" si="31"/>
        <v>76</v>
      </c>
      <c r="CC17" s="89">
        <f t="shared" si="31"/>
        <v>77</v>
      </c>
      <c r="CD17" s="89">
        <f t="shared" si="31"/>
        <v>78</v>
      </c>
      <c r="CE17" s="89">
        <f t="shared" si="31"/>
        <v>79</v>
      </c>
      <c r="CF17" s="89">
        <f t="shared" si="31"/>
        <v>80</v>
      </c>
      <c r="CG17" s="89">
        <f t="shared" si="31"/>
        <v>81</v>
      </c>
      <c r="CH17" s="89">
        <f t="shared" si="31"/>
        <v>82</v>
      </c>
      <c r="CI17" s="89">
        <f t="shared" si="31"/>
        <v>83</v>
      </c>
      <c r="CJ17" s="89">
        <f t="shared" si="31"/>
        <v>84</v>
      </c>
      <c r="CK17" s="89">
        <f t="shared" si="31"/>
        <v>85</v>
      </c>
      <c r="CL17" s="89">
        <f t="shared" si="31"/>
        <v>86</v>
      </c>
      <c r="CM17" s="89">
        <f t="shared" si="31"/>
        <v>87</v>
      </c>
      <c r="CN17" s="89">
        <f t="shared" si="31"/>
        <v>88</v>
      </c>
      <c r="CO17" s="89">
        <f t="shared" si="31"/>
        <v>89</v>
      </c>
      <c r="CP17" s="89">
        <f t="shared" si="31"/>
        <v>90</v>
      </c>
      <c r="CQ17" s="89">
        <f t="shared" si="31"/>
        <v>91</v>
      </c>
      <c r="CR17" s="89">
        <f t="shared" si="31"/>
        <v>92</v>
      </c>
      <c r="CS17" s="89">
        <f t="shared" si="31"/>
        <v>93</v>
      </c>
      <c r="CT17" s="89">
        <f t="shared" si="31"/>
        <v>94</v>
      </c>
      <c r="CU17" s="89">
        <f t="shared" si="31"/>
        <v>95</v>
      </c>
      <c r="CV17" s="89">
        <f t="shared" si="31"/>
        <v>96</v>
      </c>
      <c r="CW17" s="89">
        <f t="shared" si="31"/>
        <v>97</v>
      </c>
      <c r="CX17" s="89">
        <f t="shared" si="31"/>
        <v>98</v>
      </c>
      <c r="CY17" s="89">
        <f t="shared" si="31"/>
        <v>99</v>
      </c>
      <c r="CZ17" s="89">
        <f t="shared" si="31"/>
        <v>100</v>
      </c>
      <c r="DA17" s="89">
        <f t="shared" si="31"/>
        <v>101</v>
      </c>
      <c r="DB17" s="89">
        <f t="shared" si="31"/>
        <v>102</v>
      </c>
      <c r="DC17" s="89">
        <f t="shared" si="31"/>
        <v>103</v>
      </c>
      <c r="DD17" s="89">
        <f t="shared" si="31"/>
        <v>104</v>
      </c>
      <c r="DE17" s="89">
        <f t="shared" si="31"/>
        <v>105</v>
      </c>
      <c r="DF17" s="89">
        <f t="shared" si="31"/>
        <v>106</v>
      </c>
      <c r="DG17" s="89">
        <f t="shared" si="31"/>
        <v>107</v>
      </c>
      <c r="DH17" s="89">
        <f t="shared" si="31"/>
        <v>108</v>
      </c>
      <c r="DI17" s="89">
        <f t="shared" si="31"/>
        <v>109</v>
      </c>
      <c r="DJ17" s="89">
        <f t="shared" si="31"/>
        <v>110</v>
      </c>
      <c r="DK17" s="89">
        <f t="shared" si="31"/>
        <v>111</v>
      </c>
      <c r="DL17" s="89">
        <f t="shared" si="31"/>
        <v>112</v>
      </c>
      <c r="DM17" s="89">
        <f t="shared" si="31"/>
        <v>113</v>
      </c>
      <c r="DN17" s="89">
        <f t="shared" si="31"/>
        <v>114</v>
      </c>
      <c r="DO17" s="89">
        <f t="shared" si="31"/>
        <v>115</v>
      </c>
      <c r="DP17" s="89">
        <f t="shared" si="31"/>
        <v>116</v>
      </c>
      <c r="DQ17" s="89">
        <f t="shared" si="31"/>
        <v>117</v>
      </c>
      <c r="DR17" s="89">
        <f t="shared" si="31"/>
        <v>118</v>
      </c>
      <c r="DS17" s="89">
        <f t="shared" si="31"/>
        <v>119</v>
      </c>
      <c r="DT17" s="89">
        <f t="shared" si="31"/>
        <v>120</v>
      </c>
      <c r="DU17" s="89">
        <f t="shared" si="31"/>
        <v>121</v>
      </c>
      <c r="DV17" s="89">
        <f t="shared" si="31"/>
        <v>122</v>
      </c>
      <c r="DW17" s="89">
        <f t="shared" si="31"/>
        <v>123</v>
      </c>
      <c r="DX17" s="89">
        <f t="shared" si="31"/>
        <v>124</v>
      </c>
      <c r="DY17" s="89">
        <f t="shared" si="31"/>
        <v>125</v>
      </c>
      <c r="DZ17" s="89">
        <f t="shared" si="31"/>
        <v>126</v>
      </c>
      <c r="EA17" s="89">
        <f t="shared" si="31"/>
        <v>127</v>
      </c>
      <c r="EB17" s="89">
        <f t="shared" si="31"/>
        <v>128</v>
      </c>
      <c r="EC17" s="89">
        <f t="shared" si="31"/>
        <v>129</v>
      </c>
      <c r="ED17" s="89">
        <f t="shared" si="31"/>
        <v>130</v>
      </c>
      <c r="EE17" s="89">
        <f t="shared" ref="EE17:EY17" si="32">+ED17+1</f>
        <v>131</v>
      </c>
      <c r="EF17" s="89">
        <f t="shared" si="32"/>
        <v>132</v>
      </c>
      <c r="EG17" s="89">
        <f t="shared" si="32"/>
        <v>133</v>
      </c>
      <c r="EH17" s="89">
        <f t="shared" si="32"/>
        <v>134</v>
      </c>
      <c r="EI17" s="89">
        <f t="shared" si="32"/>
        <v>135</v>
      </c>
      <c r="EJ17" s="89">
        <f t="shared" si="32"/>
        <v>136</v>
      </c>
      <c r="EK17" s="89">
        <f t="shared" si="32"/>
        <v>137</v>
      </c>
      <c r="EL17" s="89">
        <f t="shared" si="32"/>
        <v>138</v>
      </c>
      <c r="EM17" s="89">
        <f t="shared" si="32"/>
        <v>139</v>
      </c>
      <c r="EN17" s="89">
        <f t="shared" si="32"/>
        <v>140</v>
      </c>
      <c r="EO17" s="89">
        <f t="shared" si="32"/>
        <v>141</v>
      </c>
      <c r="EP17" s="89">
        <f t="shared" si="32"/>
        <v>142</v>
      </c>
      <c r="EQ17" s="89">
        <f t="shared" si="32"/>
        <v>143</v>
      </c>
      <c r="ER17" s="89">
        <f t="shared" si="32"/>
        <v>144</v>
      </c>
      <c r="ES17" s="89">
        <f t="shared" si="32"/>
        <v>145</v>
      </c>
      <c r="ET17" s="89">
        <f t="shared" si="32"/>
        <v>146</v>
      </c>
      <c r="EU17" s="89">
        <f t="shared" si="32"/>
        <v>147</v>
      </c>
      <c r="EV17" s="89">
        <f t="shared" si="32"/>
        <v>148</v>
      </c>
      <c r="EW17" s="89">
        <f t="shared" si="32"/>
        <v>149</v>
      </c>
      <c r="EX17" s="89">
        <f t="shared" si="32"/>
        <v>150</v>
      </c>
      <c r="EY17" s="89">
        <f t="shared" si="32"/>
        <v>151</v>
      </c>
      <c r="EZ17" s="90"/>
    </row>
    <row r="19" spans="1:156" ht="45" customHeight="1" x14ac:dyDescent="0.25">
      <c r="B19" s="134" t="s">
        <v>928</v>
      </c>
      <c r="C19" s="135"/>
      <c r="D19" s="136"/>
      <c r="E19" s="92">
        <v>8409.8321937499986</v>
      </c>
      <c r="F19" s="92">
        <v>2969.4915163888891</v>
      </c>
      <c r="G19" s="92">
        <v>1765.5414885000002</v>
      </c>
      <c r="H19" s="92">
        <v>5598.2708062499996</v>
      </c>
      <c r="I19" s="92">
        <v>913.80768847222225</v>
      </c>
      <c r="J19" s="92">
        <v>2237.3149835277777</v>
      </c>
      <c r="K19" s="92">
        <v>1380.9366931944444</v>
      </c>
      <c r="L19" s="92">
        <v>1809.9655687500001</v>
      </c>
      <c r="M19" s="92">
        <v>1250.9406220833332</v>
      </c>
      <c r="N19" s="92">
        <v>2753.4410624999996</v>
      </c>
      <c r="O19" s="92">
        <v>756.95951736111112</v>
      </c>
      <c r="P19" s="92">
        <v>949.29536569444451</v>
      </c>
      <c r="Q19" s="92">
        <v>719.80591527777779</v>
      </c>
      <c r="R19" s="92">
        <v>1797.6964805555556</v>
      </c>
      <c r="S19" s="92">
        <v>913.80768847222225</v>
      </c>
      <c r="T19" s="92">
        <v>2969.4915163888891</v>
      </c>
      <c r="U19" s="92">
        <v>1330.1122444444445</v>
      </c>
      <c r="V19" s="92">
        <v>1683.2975277777778</v>
      </c>
      <c r="W19" s="92">
        <v>1176.3630000000001</v>
      </c>
      <c r="X19" s="92">
        <v>920.04750000000001</v>
      </c>
      <c r="Y19" s="92">
        <v>758.1191399999999</v>
      </c>
      <c r="Z19" s="92">
        <v>758.1191399999999</v>
      </c>
      <c r="AA19" s="92">
        <v>0</v>
      </c>
      <c r="AB19" s="92">
        <v>892.70100000000002</v>
      </c>
      <c r="AC19" s="92">
        <v>0</v>
      </c>
      <c r="AD19" s="92">
        <v>2328.2822030833331</v>
      </c>
      <c r="AE19" s="92">
        <v>1808.6286029999999</v>
      </c>
      <c r="AF19" s="92">
        <v>1688.5536749999999</v>
      </c>
      <c r="AG19" s="92">
        <v>1300.8117199999999</v>
      </c>
      <c r="AH19" s="92">
        <v>1288.303915</v>
      </c>
      <c r="AI19" s="92">
        <v>1043.129925</v>
      </c>
      <c r="AJ19" s="92">
        <v>702.8182540277777</v>
      </c>
      <c r="AK19" s="92">
        <v>719.80591527777779</v>
      </c>
      <c r="AL19" s="92">
        <v>3713.4152249999993</v>
      </c>
      <c r="AM19" s="92">
        <v>0</v>
      </c>
      <c r="AN19" s="92">
        <v>1332.2538576388888</v>
      </c>
      <c r="AO19" s="92">
        <v>913.80768847222225</v>
      </c>
      <c r="AP19" s="92">
        <v>1100.9523225</v>
      </c>
      <c r="AQ19" s="92">
        <v>756.95951736111112</v>
      </c>
      <c r="AR19" s="92">
        <v>719.80591527777779</v>
      </c>
      <c r="AS19" s="92">
        <v>0</v>
      </c>
      <c r="AT19" s="92">
        <v>0</v>
      </c>
      <c r="AU19" s="92">
        <v>1635.8311794444444</v>
      </c>
      <c r="AV19" s="92">
        <v>0</v>
      </c>
      <c r="AW19" s="92">
        <v>1096.5301462499999</v>
      </c>
      <c r="AX19" s="92">
        <v>756.95951736111112</v>
      </c>
      <c r="AY19" s="92">
        <v>719.80591527777779</v>
      </c>
      <c r="AZ19" s="92">
        <v>1346.7447702777779</v>
      </c>
      <c r="BA19" s="92">
        <v>703.66758916666674</v>
      </c>
      <c r="BB19" s="92">
        <v>703.66758916666674</v>
      </c>
      <c r="BC19" s="92">
        <v>514.02667861111115</v>
      </c>
      <c r="BD19" s="92">
        <v>703.66758916666674</v>
      </c>
      <c r="BE19" s="92">
        <v>725.62601038888897</v>
      </c>
      <c r="BF19" s="92">
        <v>703.66758916666674</v>
      </c>
      <c r="BG19" s="92">
        <v>703.66758916666674</v>
      </c>
      <c r="BH19" s="92">
        <v>719.63735005555554</v>
      </c>
      <c r="BI19" s="92">
        <v>703.66758916666674</v>
      </c>
      <c r="BJ19" s="92">
        <v>719.63735005555554</v>
      </c>
      <c r="BK19" s="92">
        <v>721.63357016666669</v>
      </c>
      <c r="BL19" s="92">
        <v>723.62979027777783</v>
      </c>
      <c r="BM19" s="92">
        <v>514.02667861111115</v>
      </c>
      <c r="BN19" s="92">
        <v>514.02667861111115</v>
      </c>
      <c r="BO19" s="92">
        <v>514.02667861111115</v>
      </c>
      <c r="BP19" s="92">
        <v>514.02667861111115</v>
      </c>
      <c r="BQ19" s="92">
        <v>514.02667861111115</v>
      </c>
      <c r="BR19" s="92">
        <v>514.02667861111115</v>
      </c>
      <c r="BS19" s="92">
        <v>514.02667861111115</v>
      </c>
      <c r="BT19" s="92">
        <v>514.02667861111115</v>
      </c>
      <c r="BU19" s="92">
        <v>514.02667861111115</v>
      </c>
      <c r="BV19" s="92">
        <v>1948.3433506944446</v>
      </c>
      <c r="BW19" s="92">
        <v>1551.4823479166664</v>
      </c>
      <c r="BX19" s="92">
        <v>0</v>
      </c>
      <c r="BY19" s="92">
        <v>2969.4915163888891</v>
      </c>
      <c r="BZ19" s="92">
        <v>2139.2628888888889</v>
      </c>
      <c r="CA19" s="92">
        <v>1087.5934227777777</v>
      </c>
      <c r="CB19" s="92">
        <v>1087.5934227777777</v>
      </c>
      <c r="CC19" s="92">
        <v>1087.592736111111</v>
      </c>
      <c r="CD19" s="92">
        <v>1291.4461588888892</v>
      </c>
      <c r="CE19" s="92">
        <v>1291.4461588888892</v>
      </c>
      <c r="CF19" s="92">
        <v>1310.7301622222224</v>
      </c>
      <c r="CG19" s="92">
        <v>1091.2815237500001</v>
      </c>
      <c r="CH19" s="92">
        <v>1098.1525822222222</v>
      </c>
      <c r="CI19" s="92">
        <v>2059.2908879166666</v>
      </c>
      <c r="CJ19" s="92">
        <v>1325.8273300000001</v>
      </c>
      <c r="CK19" s="92">
        <v>1063.384875</v>
      </c>
      <c r="CL19" s="92">
        <v>1053.2574</v>
      </c>
      <c r="CM19" s="92">
        <v>1043.129925</v>
      </c>
      <c r="CN19" s="92">
        <v>0</v>
      </c>
      <c r="CO19" s="92">
        <v>3201.7537124999999</v>
      </c>
      <c r="CP19" s="92">
        <v>1667.7819081944444</v>
      </c>
      <c r="CQ19" s="92">
        <v>1292.8193777777778</v>
      </c>
      <c r="CR19" s="92">
        <v>1017.1717791666666</v>
      </c>
      <c r="CS19" s="92">
        <v>867.41246861111119</v>
      </c>
      <c r="CT19" s="92">
        <v>875.83394888888881</v>
      </c>
      <c r="CU19" s="92">
        <v>867.41246861111119</v>
      </c>
      <c r="CV19" s="92">
        <v>901.09901388888886</v>
      </c>
      <c r="CW19" s="92">
        <v>719.80591527777779</v>
      </c>
      <c r="CX19" s="92">
        <v>2964.5867708333335</v>
      </c>
      <c r="CY19" s="92">
        <v>1651.7145233333331</v>
      </c>
      <c r="CZ19" s="92">
        <v>0</v>
      </c>
      <c r="DA19" s="92">
        <v>0</v>
      </c>
      <c r="DB19" s="92">
        <v>0</v>
      </c>
      <c r="DC19" s="92">
        <v>997.79707861111103</v>
      </c>
      <c r="DD19" s="92">
        <v>867.41246861111119</v>
      </c>
      <c r="DE19" s="92">
        <v>0</v>
      </c>
      <c r="DF19" s="92">
        <v>1087.5934227777777</v>
      </c>
      <c r="DG19" s="92">
        <v>786.35600347222226</v>
      </c>
      <c r="DH19" s="92">
        <v>756.95951736111112</v>
      </c>
      <c r="DI19" s="92">
        <v>756.95951736111112</v>
      </c>
      <c r="DJ19" s="92">
        <v>719.80591527777779</v>
      </c>
      <c r="DK19" s="92">
        <v>719.80591527777779</v>
      </c>
      <c r="DL19" s="92">
        <v>913.80768847222225</v>
      </c>
      <c r="DM19" s="92">
        <v>3603.7518402777773</v>
      </c>
      <c r="DN19" s="92">
        <v>1007.4844288888889</v>
      </c>
      <c r="DO19" s="92">
        <v>1346.7447702777779</v>
      </c>
      <c r="DP19" s="92">
        <v>975.91112361111118</v>
      </c>
      <c r="DQ19" s="92">
        <v>913.80768847222225</v>
      </c>
      <c r="DR19" s="92">
        <v>867.41246861111119</v>
      </c>
      <c r="DS19" s="92">
        <v>867.41246861111119</v>
      </c>
      <c r="DT19" s="92">
        <v>804.24176750000004</v>
      </c>
      <c r="DU19" s="92">
        <v>719.80591527777779</v>
      </c>
      <c r="DV19" s="92">
        <v>719.80591527777779</v>
      </c>
      <c r="DW19" s="92">
        <v>1346.7447702777779</v>
      </c>
      <c r="DX19" s="92">
        <v>913.80768847222225</v>
      </c>
      <c r="DY19" s="92">
        <v>804.24176750000004</v>
      </c>
      <c r="DZ19" s="92">
        <v>804.24176750000004</v>
      </c>
      <c r="EA19" s="92">
        <v>804.24176750000004</v>
      </c>
      <c r="EB19" s="92">
        <v>716.46521041666665</v>
      </c>
      <c r="EC19" s="92">
        <v>719.80591527777779</v>
      </c>
      <c r="ED19" s="92">
        <v>719.80591527777779</v>
      </c>
      <c r="EE19" s="92">
        <v>0</v>
      </c>
      <c r="EF19" s="92">
        <v>0</v>
      </c>
      <c r="EG19" s="92">
        <v>2724.3545777777776</v>
      </c>
      <c r="EH19" s="92">
        <v>804.24176750000004</v>
      </c>
      <c r="EI19" s="92">
        <v>1372.8954166666665</v>
      </c>
      <c r="EJ19" s="92">
        <v>804.24176750000004</v>
      </c>
      <c r="EK19" s="92">
        <v>1421.1581502777778</v>
      </c>
      <c r="EL19" s="92">
        <v>1307.7922875000002</v>
      </c>
      <c r="EM19" s="92">
        <v>756.95951736111112</v>
      </c>
      <c r="EN19" s="92">
        <v>1017.1717791666666</v>
      </c>
      <c r="EO19" s="92">
        <v>782.6509074999999</v>
      </c>
      <c r="EP19" s="92">
        <v>0</v>
      </c>
      <c r="EQ19" s="92">
        <v>264.69712499999997</v>
      </c>
      <c r="ER19" s="92">
        <v>222.54008333333334</v>
      </c>
      <c r="ES19" s="92">
        <v>216.96950000000001</v>
      </c>
      <c r="ET19" s="92">
        <v>398.34391666666664</v>
      </c>
      <c r="EU19" s="92">
        <v>264.69712499999997</v>
      </c>
      <c r="EV19" s="92">
        <v>398.34391666666664</v>
      </c>
      <c r="EW19" s="92">
        <v>321.58316666666661</v>
      </c>
      <c r="EX19" s="92">
        <v>321.58316666666661</v>
      </c>
      <c r="EY19" s="92">
        <v>261.8174166666667</v>
      </c>
    </row>
    <row r="20" spans="1:156" x14ac:dyDescent="0.25">
      <c r="A20" s="91"/>
      <c r="B20" s="93"/>
      <c r="C20" s="93"/>
      <c r="D20" s="9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1"/>
      <c r="ET20" s="91"/>
      <c r="EU20" s="91"/>
      <c r="EV20" s="91"/>
      <c r="EW20" s="91"/>
      <c r="EX20" s="91"/>
      <c r="EY20" s="91"/>
      <c r="EZ20" s="91"/>
    </row>
    <row r="21" spans="1:156" x14ac:dyDescent="0.25">
      <c r="D21" s="95" t="s">
        <v>929</v>
      </c>
      <c r="E21">
        <v>2294.9</v>
      </c>
    </row>
    <row r="22" spans="1:156" x14ac:dyDescent="0.25">
      <c r="D22" s="95" t="s">
        <v>930</v>
      </c>
      <c r="E22" s="96">
        <f>+E21/2</f>
        <v>1147.45</v>
      </c>
      <c r="F22" s="97"/>
      <c r="G22" s="97"/>
    </row>
    <row r="23" spans="1:156" x14ac:dyDescent="0.25">
      <c r="D23" s="95" t="s">
        <v>931</v>
      </c>
      <c r="E23">
        <f>+E21+E22</f>
        <v>3442.3500000000004</v>
      </c>
    </row>
    <row r="24" spans="1:156" x14ac:dyDescent="0.25">
      <c r="D24" s="95" t="s">
        <v>932</v>
      </c>
      <c r="E24" s="98">
        <f>+E23/12</f>
        <v>286.86250000000001</v>
      </c>
      <c r="F24" s="98"/>
      <c r="G24" s="98"/>
    </row>
    <row r="26" spans="1:156" x14ac:dyDescent="0.25">
      <c r="D26" s="95" t="s">
        <v>933</v>
      </c>
      <c r="E26" s="99">
        <f t="shared" ref="E26:AJ26" si="33">+E15</f>
        <v>51752.813499999997</v>
      </c>
      <c r="F26" s="99">
        <f t="shared" si="33"/>
        <v>20757.6106</v>
      </c>
      <c r="G26" s="99">
        <f t="shared" si="33"/>
        <v>8718.7234000000008</v>
      </c>
      <c r="H26" s="99">
        <f t="shared" si="33"/>
        <v>29857.444300000003</v>
      </c>
      <c r="I26" s="99">
        <f t="shared" si="33"/>
        <v>6387.7819</v>
      </c>
      <c r="J26" s="99">
        <f t="shared" si="33"/>
        <v>11766.740600000001</v>
      </c>
      <c r="K26" s="99">
        <f t="shared" si="33"/>
        <v>9653.1496999999999</v>
      </c>
      <c r="L26" s="99">
        <f t="shared" si="33"/>
        <v>9653.1496999999999</v>
      </c>
      <c r="M26" s="99">
        <f t="shared" si="33"/>
        <v>6387.7819</v>
      </c>
      <c r="N26" s="99">
        <f t="shared" si="33"/>
        <v>14685.018999999998</v>
      </c>
      <c r="O26" s="99">
        <f t="shared" si="33"/>
        <v>5291.3675000000003</v>
      </c>
      <c r="P26" s="99">
        <f t="shared" si="33"/>
        <v>6387.7819</v>
      </c>
      <c r="Q26" s="99">
        <f t="shared" si="33"/>
        <v>5031.6530000000002</v>
      </c>
      <c r="R26" s="99">
        <f t="shared" si="33"/>
        <v>11766.740600000001</v>
      </c>
      <c r="S26" s="99">
        <f t="shared" si="33"/>
        <v>6387.7819</v>
      </c>
      <c r="T26" s="99">
        <f t="shared" si="33"/>
        <v>20757.6106</v>
      </c>
      <c r="U26" s="99">
        <f t="shared" si="33"/>
        <v>8950.2880000000005</v>
      </c>
      <c r="V26" s="99">
        <f t="shared" si="33"/>
        <v>11766.74</v>
      </c>
      <c r="W26" s="99">
        <f t="shared" si="33"/>
        <v>6006.96</v>
      </c>
      <c r="X26" s="99">
        <f t="shared" si="33"/>
        <v>5299.4736000000003</v>
      </c>
      <c r="Y26" s="99">
        <f t="shared" si="33"/>
        <v>5299.4736000000003</v>
      </c>
      <c r="Z26" s="99">
        <f t="shared" si="33"/>
        <v>5299.4736000000003</v>
      </c>
      <c r="AA26" s="99">
        <f t="shared" si="33"/>
        <v>5299.4736000000003</v>
      </c>
      <c r="AB26" s="99">
        <f t="shared" si="33"/>
        <v>6006.96</v>
      </c>
      <c r="AC26" s="99">
        <f t="shared" si="33"/>
        <v>5299.4736000000003</v>
      </c>
      <c r="AD26" s="99">
        <f t="shared" si="33"/>
        <v>11434.946699999999</v>
      </c>
      <c r="AE26" s="99">
        <f t="shared" si="33"/>
        <v>9005.6196</v>
      </c>
      <c r="AF26" s="99">
        <f t="shared" si="33"/>
        <v>9005.6196</v>
      </c>
      <c r="AG26" s="99">
        <f t="shared" si="33"/>
        <v>9005.6196</v>
      </c>
      <c r="AH26" s="99">
        <f t="shared" si="33"/>
        <v>9005.6196</v>
      </c>
      <c r="AI26" s="99">
        <f t="shared" si="33"/>
        <v>7291.7819999999992</v>
      </c>
      <c r="AJ26" s="99">
        <f t="shared" si="33"/>
        <v>4912.9043000000001</v>
      </c>
      <c r="AK26" s="99">
        <f t="shared" ref="AK26:BP26" si="34">+AK15</f>
        <v>5031.6530000000002</v>
      </c>
      <c r="AL26" s="99">
        <f t="shared" si="34"/>
        <v>25957.853999999999</v>
      </c>
      <c r="AM26" s="99">
        <f t="shared" si="34"/>
        <v>20757.6106</v>
      </c>
      <c r="AN26" s="99">
        <f t="shared" si="34"/>
        <v>6615.3294999999998</v>
      </c>
      <c r="AO26" s="99">
        <f t="shared" si="34"/>
        <v>6387.7819</v>
      </c>
      <c r="AP26" s="99">
        <f t="shared" si="34"/>
        <v>5621.8842000000004</v>
      </c>
      <c r="AQ26" s="99">
        <f t="shared" si="34"/>
        <v>5291.3675000000003</v>
      </c>
      <c r="AR26" s="99">
        <f t="shared" si="34"/>
        <v>5031.6530000000002</v>
      </c>
      <c r="AS26" s="99">
        <f t="shared" si="34"/>
        <v>5031.6530000000002</v>
      </c>
      <c r="AT26" s="99">
        <f t="shared" si="34"/>
        <v>5031.6530000000002</v>
      </c>
      <c r="AU26" s="99">
        <f t="shared" si="34"/>
        <v>11434.936399999999</v>
      </c>
      <c r="AV26" s="99">
        <f t="shared" si="34"/>
        <v>6387.7819</v>
      </c>
      <c r="AW26" s="99">
        <f t="shared" si="34"/>
        <v>5370.7599</v>
      </c>
      <c r="AX26" s="99">
        <f t="shared" si="34"/>
        <v>5291.3675000000003</v>
      </c>
      <c r="AY26" s="99">
        <f t="shared" si="34"/>
        <v>5031.6530000000002</v>
      </c>
      <c r="AZ26" s="99">
        <f t="shared" si="34"/>
        <v>9414.1382000000012</v>
      </c>
      <c r="BA26" s="99">
        <f t="shared" si="34"/>
        <v>3593.1961999999999</v>
      </c>
      <c r="BB26" s="99">
        <f t="shared" si="34"/>
        <v>3593.1961999999999</v>
      </c>
      <c r="BC26" s="99">
        <f t="shared" si="34"/>
        <v>3593.1961999999999</v>
      </c>
      <c r="BD26" s="99">
        <f t="shared" si="34"/>
        <v>3593.1961999999999</v>
      </c>
      <c r="BE26" s="99">
        <f t="shared" si="34"/>
        <v>3593.1961999999999</v>
      </c>
      <c r="BF26" s="99">
        <f t="shared" si="34"/>
        <v>3593.1961999999999</v>
      </c>
      <c r="BG26" s="99">
        <f t="shared" si="34"/>
        <v>3593.1961999999999</v>
      </c>
      <c r="BH26" s="99">
        <f t="shared" si="34"/>
        <v>3593.1961999999999</v>
      </c>
      <c r="BI26" s="99">
        <f t="shared" si="34"/>
        <v>3593.1961999999999</v>
      </c>
      <c r="BJ26" s="99">
        <f t="shared" si="34"/>
        <v>3593.1961999999999</v>
      </c>
      <c r="BK26" s="99">
        <f t="shared" si="34"/>
        <v>3593.1961999999999</v>
      </c>
      <c r="BL26" s="99">
        <f t="shared" si="34"/>
        <v>3593.1961999999999</v>
      </c>
      <c r="BM26" s="99">
        <f t="shared" si="34"/>
        <v>3593.1961999999999</v>
      </c>
      <c r="BN26" s="99">
        <f t="shared" si="34"/>
        <v>3593.1961999999999</v>
      </c>
      <c r="BO26" s="99">
        <f t="shared" si="34"/>
        <v>3593.1961999999999</v>
      </c>
      <c r="BP26" s="99">
        <f t="shared" si="34"/>
        <v>3593.1961999999999</v>
      </c>
      <c r="BQ26" s="99">
        <f t="shared" ref="BQ26:CV26" si="35">+BQ15</f>
        <v>3593.1961999999999</v>
      </c>
      <c r="BR26" s="99">
        <f t="shared" si="35"/>
        <v>3593.1961999999999</v>
      </c>
      <c r="BS26" s="99">
        <f t="shared" si="35"/>
        <v>3593.1961999999999</v>
      </c>
      <c r="BT26" s="99">
        <f t="shared" si="35"/>
        <v>3593.1961999999999</v>
      </c>
      <c r="BU26" s="99">
        <f t="shared" si="35"/>
        <v>3593.1961999999999</v>
      </c>
      <c r="BV26" s="99">
        <f t="shared" si="35"/>
        <v>11222.457700000001</v>
      </c>
      <c r="BW26" s="99">
        <f t="shared" si="35"/>
        <v>10638.7361</v>
      </c>
      <c r="BX26" s="99">
        <f t="shared" si="35"/>
        <v>9162.3855999999996</v>
      </c>
      <c r="BY26" s="99">
        <f t="shared" si="35"/>
        <v>20757.6106</v>
      </c>
      <c r="BZ26" s="99">
        <f t="shared" si="35"/>
        <v>14395.04</v>
      </c>
      <c r="CA26" s="99">
        <f t="shared" si="35"/>
        <v>7602.5947999999999</v>
      </c>
      <c r="CB26" s="99">
        <f t="shared" si="35"/>
        <v>7602.5947999999999</v>
      </c>
      <c r="CC26" s="99">
        <f t="shared" si="35"/>
        <v>7602.59</v>
      </c>
      <c r="CD26" s="99">
        <f t="shared" si="35"/>
        <v>8940.7811000000002</v>
      </c>
      <c r="CE26" s="99">
        <f t="shared" si="35"/>
        <v>8940.7811000000002</v>
      </c>
      <c r="CF26" s="99">
        <f t="shared" si="35"/>
        <v>9162.3855999999996</v>
      </c>
      <c r="CG26" s="99">
        <f t="shared" si="35"/>
        <v>7628.3756999999996</v>
      </c>
      <c r="CH26" s="99">
        <f t="shared" si="35"/>
        <v>7602.5947999999999</v>
      </c>
      <c r="CI26" s="99">
        <f t="shared" si="35"/>
        <v>14395.043100000001</v>
      </c>
      <c r="CJ26" s="99">
        <f t="shared" si="35"/>
        <v>9005.6196</v>
      </c>
      <c r="CK26" s="99">
        <f t="shared" si="35"/>
        <v>7291.7819999999992</v>
      </c>
      <c r="CL26" s="99">
        <f t="shared" si="35"/>
        <v>7291.7819999999992</v>
      </c>
      <c r="CM26" s="99">
        <f t="shared" si="35"/>
        <v>7291.7819999999992</v>
      </c>
      <c r="CN26" s="99">
        <f t="shared" si="35"/>
        <v>13602.8804</v>
      </c>
      <c r="CO26" s="99">
        <f t="shared" si="35"/>
        <v>17076.019799999998</v>
      </c>
      <c r="CP26" s="99">
        <f t="shared" si="35"/>
        <v>11222.457700000001</v>
      </c>
      <c r="CQ26" s="99">
        <f t="shared" si="35"/>
        <v>8950.2880000000005</v>
      </c>
      <c r="CR26" s="99">
        <f t="shared" si="35"/>
        <v>6974.8922000000002</v>
      </c>
      <c r="CS26" s="99">
        <f t="shared" si="35"/>
        <v>6063.4657999999999</v>
      </c>
      <c r="CT26" s="99">
        <f t="shared" si="35"/>
        <v>6063.4657999999999</v>
      </c>
      <c r="CU26" s="99">
        <f t="shared" si="35"/>
        <v>6063.4657999999999</v>
      </c>
      <c r="CV26" s="99">
        <f t="shared" si="35"/>
        <v>6063.47</v>
      </c>
      <c r="CW26" s="99">
        <f t="shared" ref="CW26:EB26" si="36">+CW15</f>
        <v>5031.6530000000002</v>
      </c>
      <c r="CX26" s="99">
        <f t="shared" si="36"/>
        <v>17076.019799999998</v>
      </c>
      <c r="CY26" s="99">
        <f t="shared" si="36"/>
        <v>11434.946699999999</v>
      </c>
      <c r="CZ26" s="99">
        <f t="shared" si="36"/>
        <v>8950.2880000000005</v>
      </c>
      <c r="DA26" s="99">
        <f t="shared" si="36"/>
        <v>8950.2880000000005</v>
      </c>
      <c r="DB26" s="99">
        <f t="shared" si="36"/>
        <v>6974.8922000000002</v>
      </c>
      <c r="DC26" s="99">
        <f t="shared" si="36"/>
        <v>6974.8922000000002</v>
      </c>
      <c r="DD26" s="99">
        <f t="shared" si="36"/>
        <v>6063.4657999999999</v>
      </c>
      <c r="DE26" s="99">
        <f t="shared" si="36"/>
        <v>6063.4657999999999</v>
      </c>
      <c r="DF26" s="99">
        <f t="shared" si="36"/>
        <v>7602.5947999999999</v>
      </c>
      <c r="DG26" s="99">
        <f t="shared" si="36"/>
        <v>5291.3675000000003</v>
      </c>
      <c r="DH26" s="99">
        <f t="shared" si="36"/>
        <v>5291.3675000000003</v>
      </c>
      <c r="DI26" s="99">
        <f t="shared" si="36"/>
        <v>5291.3675000000003</v>
      </c>
      <c r="DJ26" s="99">
        <f t="shared" si="36"/>
        <v>5031.6530000000002</v>
      </c>
      <c r="DK26" s="99">
        <f t="shared" si="36"/>
        <v>5031.6530000000002</v>
      </c>
      <c r="DL26" s="99">
        <f t="shared" si="36"/>
        <v>6387.7819</v>
      </c>
      <c r="DM26" s="99">
        <f t="shared" si="36"/>
        <v>20757.6106</v>
      </c>
      <c r="DN26" s="99">
        <f t="shared" si="36"/>
        <v>6974.8922000000002</v>
      </c>
      <c r="DO26" s="99">
        <f t="shared" si="36"/>
        <v>9414.1382000000012</v>
      </c>
      <c r="DP26" s="99">
        <f t="shared" si="36"/>
        <v>6387.7819</v>
      </c>
      <c r="DQ26" s="99">
        <f t="shared" si="36"/>
        <v>6387.7819</v>
      </c>
      <c r="DR26" s="99">
        <f t="shared" si="36"/>
        <v>6063.4657999999999</v>
      </c>
      <c r="DS26" s="99">
        <f t="shared" si="36"/>
        <v>6063.4657999999999</v>
      </c>
      <c r="DT26" s="99">
        <f t="shared" si="36"/>
        <v>5621.8842000000004</v>
      </c>
      <c r="DU26" s="99">
        <f t="shared" si="36"/>
        <v>5031.6530000000002</v>
      </c>
      <c r="DV26" s="99">
        <f t="shared" si="36"/>
        <v>5031.6530000000002</v>
      </c>
      <c r="DW26" s="99">
        <f t="shared" si="36"/>
        <v>9414.1382000000012</v>
      </c>
      <c r="DX26" s="99">
        <f t="shared" si="36"/>
        <v>6387.7819</v>
      </c>
      <c r="DY26" s="99">
        <f t="shared" si="36"/>
        <v>5621.8842000000004</v>
      </c>
      <c r="DZ26" s="99">
        <f t="shared" si="36"/>
        <v>5621.8842000000004</v>
      </c>
      <c r="EA26" s="99">
        <f t="shared" si="36"/>
        <v>5621.8842000000004</v>
      </c>
      <c r="EB26" s="99">
        <f t="shared" si="36"/>
        <v>4912.9043000000001</v>
      </c>
      <c r="EC26" s="99">
        <f t="shared" ref="EC26:EY26" si="37">+EC15</f>
        <v>5031.6530000000002</v>
      </c>
      <c r="ED26" s="99">
        <f t="shared" si="37"/>
        <v>5031.6530000000002</v>
      </c>
      <c r="EE26" s="99">
        <f t="shared" si="37"/>
        <v>5031.6530000000002</v>
      </c>
      <c r="EF26" s="99">
        <f t="shared" si="37"/>
        <v>5031.6530000000002</v>
      </c>
      <c r="EG26" s="99">
        <f t="shared" si="37"/>
        <v>13602.88</v>
      </c>
      <c r="EH26" s="99">
        <f t="shared" si="37"/>
        <v>5621.8842000000004</v>
      </c>
      <c r="EI26" s="99">
        <f t="shared" si="37"/>
        <v>9414.14</v>
      </c>
      <c r="EJ26" s="99">
        <f t="shared" si="37"/>
        <v>5621.8842000000004</v>
      </c>
      <c r="EK26" s="99">
        <f t="shared" si="37"/>
        <v>9653.1496999999999</v>
      </c>
      <c r="EL26" s="99">
        <f t="shared" si="37"/>
        <v>6974.8922000000002</v>
      </c>
      <c r="EM26" s="99">
        <f t="shared" si="37"/>
        <v>5291.3675000000003</v>
      </c>
      <c r="EN26" s="99">
        <f t="shared" si="37"/>
        <v>6974.8922000000002</v>
      </c>
      <c r="EO26" s="99">
        <f t="shared" si="37"/>
        <v>17076.019799999998</v>
      </c>
      <c r="EP26" s="99">
        <f t="shared" si="37"/>
        <v>14395.043100000001</v>
      </c>
      <c r="EQ26" s="99">
        <f t="shared" si="37"/>
        <v>5775.21</v>
      </c>
      <c r="ER26" s="99">
        <f t="shared" si="37"/>
        <v>4855.42</v>
      </c>
      <c r="ES26" s="99">
        <f t="shared" si="37"/>
        <v>4733.88</v>
      </c>
      <c r="ET26" s="99">
        <f t="shared" si="37"/>
        <v>8691.14</v>
      </c>
      <c r="EU26" s="99">
        <f t="shared" si="37"/>
        <v>5775.21</v>
      </c>
      <c r="EV26" s="99">
        <f t="shared" si="37"/>
        <v>8691.14</v>
      </c>
      <c r="EW26" s="99">
        <f t="shared" si="37"/>
        <v>7016.36</v>
      </c>
      <c r="EX26" s="99">
        <f t="shared" si="37"/>
        <v>7016.36</v>
      </c>
      <c r="EY26" s="99">
        <f t="shared" si="37"/>
        <v>5712.38</v>
      </c>
    </row>
    <row r="27" spans="1:156" x14ac:dyDescent="0.25">
      <c r="D27" s="95" t="s">
        <v>934</v>
      </c>
      <c r="E27" s="99">
        <v>38177.699999999997</v>
      </c>
      <c r="F27" s="99">
        <v>12009.95</v>
      </c>
      <c r="G27" s="99">
        <v>8629.3209999999999</v>
      </c>
      <c r="H27" s="99">
        <v>24222.32</v>
      </c>
      <c r="I27" s="99">
        <v>4910.1899999999996</v>
      </c>
      <c r="J27" s="99">
        <v>10031.08</v>
      </c>
      <c r="K27" s="99">
        <v>8629.2099999999991</v>
      </c>
      <c r="L27" s="99">
        <v>8629.2099999999991</v>
      </c>
      <c r="M27" s="99">
        <v>4910.1899999999996</v>
      </c>
      <c r="N27" s="99">
        <v>12009.95</v>
      </c>
      <c r="O27" s="99">
        <v>4910.1899999999996</v>
      </c>
      <c r="P27" s="99">
        <v>4910.1899999999996</v>
      </c>
      <c r="Q27" s="99">
        <v>4910.1899999999996</v>
      </c>
      <c r="R27" s="99">
        <v>10031.08</v>
      </c>
      <c r="S27" s="99">
        <v>4910.1899999999996</v>
      </c>
      <c r="T27" s="99">
        <v>12009.95</v>
      </c>
      <c r="U27" s="99">
        <v>8629.2099999999991</v>
      </c>
      <c r="V27" s="99">
        <v>10031.08</v>
      </c>
      <c r="W27" s="99">
        <v>4910.1899999999996</v>
      </c>
      <c r="X27" s="99">
        <v>4940.1899999999996</v>
      </c>
      <c r="Y27" s="99">
        <v>4940.1899999999996</v>
      </c>
      <c r="Z27" s="99">
        <v>4940.1899999999996</v>
      </c>
      <c r="AA27" s="99">
        <v>4940.1899999999996</v>
      </c>
      <c r="AB27" s="99">
        <v>4940.1899999999996</v>
      </c>
      <c r="AC27" s="99">
        <v>4910.1899999999996</v>
      </c>
      <c r="AD27" s="99">
        <v>10031.08</v>
      </c>
      <c r="AE27" s="99">
        <v>8619.2099999999991</v>
      </c>
      <c r="AF27" s="99">
        <v>8619.2099999999991</v>
      </c>
      <c r="AG27" s="99">
        <v>8619.2099999999991</v>
      </c>
      <c r="AH27" s="99">
        <v>8619.2099999999991</v>
      </c>
      <c r="AI27" s="99">
        <v>4910.1899999999996</v>
      </c>
      <c r="AJ27" s="99">
        <v>4910.1899999999996</v>
      </c>
      <c r="AK27" s="99">
        <v>4910.1899999999996</v>
      </c>
      <c r="AL27" s="99">
        <v>24222.32</v>
      </c>
      <c r="AM27" s="99">
        <v>12009.95</v>
      </c>
      <c r="AN27" s="99">
        <v>4910.1899999999996</v>
      </c>
      <c r="AO27" s="99">
        <v>4910.1899999999996</v>
      </c>
      <c r="AP27" s="99">
        <v>4910.1899999999996</v>
      </c>
      <c r="AQ27" s="99">
        <v>4910.1899999999996</v>
      </c>
      <c r="AR27" s="99">
        <v>4910.1899999999996</v>
      </c>
      <c r="AS27" s="99">
        <v>4910.1899999999996</v>
      </c>
      <c r="AT27" s="99">
        <v>4910.1899999999996</v>
      </c>
      <c r="AU27" s="99">
        <v>10031.08</v>
      </c>
      <c r="AV27" s="99">
        <v>4910.1899999999996</v>
      </c>
      <c r="AW27" s="99">
        <v>4910.1899999999996</v>
      </c>
      <c r="AX27" s="99">
        <v>4910.1899999999996</v>
      </c>
      <c r="AY27" s="99">
        <v>4910.1899999999996</v>
      </c>
      <c r="AZ27" s="99">
        <v>8629.2099999999991</v>
      </c>
      <c r="BA27" s="99">
        <v>578.53</v>
      </c>
      <c r="BB27" s="99">
        <v>578.53</v>
      </c>
      <c r="BC27" s="99">
        <v>578.53</v>
      </c>
      <c r="BD27" s="99">
        <v>578.53</v>
      </c>
      <c r="BE27" s="99">
        <v>578.53</v>
      </c>
      <c r="BF27" s="99">
        <v>578.53</v>
      </c>
      <c r="BG27" s="99">
        <v>578.53</v>
      </c>
      <c r="BH27" s="99">
        <v>578.53</v>
      </c>
      <c r="BI27" s="99">
        <v>578.53</v>
      </c>
      <c r="BJ27" s="99">
        <v>578.53</v>
      </c>
      <c r="BK27" s="99">
        <v>578.53</v>
      </c>
      <c r="BL27" s="99">
        <v>578.53</v>
      </c>
      <c r="BM27" s="99">
        <v>578.53</v>
      </c>
      <c r="BN27" s="99">
        <v>578.53</v>
      </c>
      <c r="BO27" s="99">
        <v>578.53</v>
      </c>
      <c r="BP27" s="99">
        <v>578.53</v>
      </c>
      <c r="BQ27" s="99">
        <v>578.53</v>
      </c>
      <c r="BR27" s="99">
        <v>578.53</v>
      </c>
      <c r="BS27" s="99">
        <v>578.53</v>
      </c>
      <c r="BT27" s="99">
        <v>578.53</v>
      </c>
      <c r="BU27" s="99">
        <v>578.53</v>
      </c>
      <c r="BV27" s="99">
        <v>10031.08</v>
      </c>
      <c r="BW27" s="99">
        <v>10031.08</v>
      </c>
      <c r="BX27" s="99">
        <v>8629.2099999999991</v>
      </c>
      <c r="BY27" s="99">
        <v>12009.95</v>
      </c>
      <c r="BZ27" s="99">
        <v>12009.95</v>
      </c>
      <c r="CA27" s="99">
        <v>4910.1899999999996</v>
      </c>
      <c r="CB27" s="99">
        <v>4910.1899999999996</v>
      </c>
      <c r="CC27" s="99">
        <v>4910.1899999999996</v>
      </c>
      <c r="CD27" s="99">
        <v>8629.2099999999991</v>
      </c>
      <c r="CE27" s="99">
        <v>8629.2099999999991</v>
      </c>
      <c r="CF27" s="99">
        <v>8629.2099999999991</v>
      </c>
      <c r="CG27" s="99">
        <v>4910.1899999999996</v>
      </c>
      <c r="CH27" s="99">
        <v>4910.1899999999996</v>
      </c>
      <c r="CI27" s="99">
        <v>12009.95</v>
      </c>
      <c r="CJ27" s="99">
        <v>8629.2099999999991</v>
      </c>
      <c r="CK27" s="99">
        <v>4910.1899999999996</v>
      </c>
      <c r="CL27" s="99">
        <v>4910.1899999999996</v>
      </c>
      <c r="CM27" s="99">
        <v>4910.1899999999996</v>
      </c>
      <c r="CN27" s="99">
        <v>12009.95</v>
      </c>
      <c r="CO27" s="99">
        <v>12009.95</v>
      </c>
      <c r="CP27" s="99">
        <v>10031.08</v>
      </c>
      <c r="CQ27" s="99">
        <v>8629.2099999999991</v>
      </c>
      <c r="CR27" s="99">
        <v>4910.1899999999996</v>
      </c>
      <c r="CS27" s="99">
        <v>4910.1899999999996</v>
      </c>
      <c r="CT27" s="99">
        <v>4910.1899999999996</v>
      </c>
      <c r="CU27" s="99">
        <v>4910.1899999999996</v>
      </c>
      <c r="CV27" s="99">
        <v>4910.1899999999996</v>
      </c>
      <c r="CW27" s="99">
        <v>4910.1899999999996</v>
      </c>
      <c r="CX27" s="99">
        <v>12009.95</v>
      </c>
      <c r="CY27" s="99">
        <v>10031.08</v>
      </c>
      <c r="CZ27" s="99">
        <v>8629.2099999999991</v>
      </c>
      <c r="DA27" s="99">
        <v>8629.2099999999991</v>
      </c>
      <c r="DB27" s="99">
        <v>4910.1899999999996</v>
      </c>
      <c r="DC27" s="99">
        <v>4910.1899999999996</v>
      </c>
      <c r="DD27" s="99">
        <v>4910.1899999999996</v>
      </c>
      <c r="DE27" s="99">
        <v>4910.1899999999996</v>
      </c>
      <c r="DF27" s="99">
        <v>4910.1899999999996</v>
      </c>
      <c r="DG27" s="99">
        <v>4910.1899999999996</v>
      </c>
      <c r="DH27" s="99">
        <v>4910.1899999999996</v>
      </c>
      <c r="DI27" s="99">
        <v>4910.1899999999996</v>
      </c>
      <c r="DJ27" s="99">
        <v>4910.1899999999996</v>
      </c>
      <c r="DK27" s="99">
        <v>4910.1899999999996</v>
      </c>
      <c r="DL27" s="99">
        <v>4910.1899999999996</v>
      </c>
      <c r="DM27" s="99">
        <v>12009.95</v>
      </c>
      <c r="DN27" s="99">
        <v>4910.1899999999996</v>
      </c>
      <c r="DO27" s="99">
        <v>4910.1899999999996</v>
      </c>
      <c r="DP27" s="99">
        <v>4910.1899999999996</v>
      </c>
      <c r="DQ27" s="99">
        <v>4910.1899999999996</v>
      </c>
      <c r="DR27" s="99">
        <v>4910.1899999999996</v>
      </c>
      <c r="DS27" s="99">
        <v>4910.1899999999996</v>
      </c>
      <c r="DT27" s="99">
        <v>4910.1899999999996</v>
      </c>
      <c r="DU27" s="99">
        <v>4910.1899999999996</v>
      </c>
      <c r="DV27" s="99">
        <v>4910.1899999999996</v>
      </c>
      <c r="DW27" s="99">
        <v>8629.2099999999991</v>
      </c>
      <c r="DX27" s="99">
        <v>4910.1899999999996</v>
      </c>
      <c r="DY27" s="99">
        <v>4910.1899999999996</v>
      </c>
      <c r="DZ27" s="99">
        <v>4910.1899999999996</v>
      </c>
      <c r="EA27" s="99">
        <v>4910.1899999999996</v>
      </c>
      <c r="EB27" s="99">
        <v>4910.1899999999996</v>
      </c>
      <c r="EC27" s="99">
        <v>4910.1899999999996</v>
      </c>
      <c r="ED27" s="99">
        <v>4910.1899999999996</v>
      </c>
      <c r="EE27" s="99">
        <v>4910.1899999999996</v>
      </c>
      <c r="EF27" s="99">
        <v>4910.1899999999996</v>
      </c>
      <c r="EG27" s="99">
        <v>12009.95</v>
      </c>
      <c r="EH27" s="99">
        <v>4910.1899999999996</v>
      </c>
      <c r="EI27" s="99">
        <v>8629.2099999999991</v>
      </c>
      <c r="EJ27" s="99">
        <v>4910.1899999999996</v>
      </c>
      <c r="EK27" s="99">
        <v>8629.2099999999991</v>
      </c>
      <c r="EL27" s="99">
        <v>4910.1899999999996</v>
      </c>
      <c r="EM27" s="99">
        <v>4910.1899999999996</v>
      </c>
      <c r="EN27" s="99">
        <v>4910.1899999999996</v>
      </c>
      <c r="EO27" s="99">
        <v>12009.95</v>
      </c>
      <c r="EP27" s="99">
        <v>12009.95</v>
      </c>
      <c r="EQ27" s="99">
        <v>4910.1899999999996</v>
      </c>
      <c r="ER27" s="99">
        <v>578.53</v>
      </c>
      <c r="ES27" s="99">
        <v>578.53</v>
      </c>
      <c r="ET27" s="99">
        <v>8629.2099999999991</v>
      </c>
      <c r="EU27" s="99">
        <v>4910.1899999999996</v>
      </c>
      <c r="EV27" s="99">
        <v>8629.2099999999991</v>
      </c>
      <c r="EW27" s="99">
        <v>4910.1899999999996</v>
      </c>
      <c r="EX27" s="99">
        <v>4910.1899999999996</v>
      </c>
      <c r="EY27" s="99">
        <v>4910.1899999999996</v>
      </c>
    </row>
    <row r="28" spans="1:156" x14ac:dyDescent="0.25">
      <c r="D28" s="95" t="s">
        <v>935</v>
      </c>
      <c r="E28" s="99">
        <f>+E26-E27</f>
        <v>13575.113499999999</v>
      </c>
      <c r="F28" s="99">
        <f t="shared" ref="F28:BQ28" si="38">+F26-F27</f>
        <v>8747.6605999999992</v>
      </c>
      <c r="G28" s="99">
        <f t="shared" si="38"/>
        <v>89.402400000000853</v>
      </c>
      <c r="H28" s="99">
        <f t="shared" si="38"/>
        <v>5635.1243000000031</v>
      </c>
      <c r="I28" s="99">
        <f t="shared" si="38"/>
        <v>1477.5919000000004</v>
      </c>
      <c r="J28" s="99">
        <f t="shared" si="38"/>
        <v>1735.6606000000011</v>
      </c>
      <c r="K28" s="99">
        <f t="shared" si="38"/>
        <v>1023.9397000000008</v>
      </c>
      <c r="L28" s="99">
        <f t="shared" si="38"/>
        <v>1023.9397000000008</v>
      </c>
      <c r="M28" s="99">
        <f t="shared" si="38"/>
        <v>1477.5919000000004</v>
      </c>
      <c r="N28" s="99">
        <f t="shared" si="38"/>
        <v>2675.0689999999977</v>
      </c>
      <c r="O28" s="99">
        <f t="shared" si="38"/>
        <v>381.17750000000069</v>
      </c>
      <c r="P28" s="99">
        <f t="shared" si="38"/>
        <v>1477.5919000000004</v>
      </c>
      <c r="Q28" s="99">
        <f t="shared" si="38"/>
        <v>121.46300000000065</v>
      </c>
      <c r="R28" s="99">
        <f t="shared" si="38"/>
        <v>1735.6606000000011</v>
      </c>
      <c r="S28" s="99">
        <f t="shared" si="38"/>
        <v>1477.5919000000004</v>
      </c>
      <c r="T28" s="99">
        <f t="shared" si="38"/>
        <v>8747.6605999999992</v>
      </c>
      <c r="U28" s="99">
        <f t="shared" si="38"/>
        <v>321.07800000000134</v>
      </c>
      <c r="V28" s="99">
        <f t="shared" si="38"/>
        <v>1735.6599999999999</v>
      </c>
      <c r="W28" s="99">
        <f t="shared" si="38"/>
        <v>1096.7700000000004</v>
      </c>
      <c r="X28" s="99">
        <f t="shared" si="38"/>
        <v>359.28360000000066</v>
      </c>
      <c r="Y28" s="99">
        <f t="shared" si="38"/>
        <v>359.28360000000066</v>
      </c>
      <c r="Z28" s="99">
        <f t="shared" si="38"/>
        <v>359.28360000000066</v>
      </c>
      <c r="AA28" s="99">
        <f t="shared" si="38"/>
        <v>359.28360000000066</v>
      </c>
      <c r="AB28" s="99">
        <f t="shared" si="38"/>
        <v>1066.7700000000004</v>
      </c>
      <c r="AC28" s="99">
        <f t="shared" si="38"/>
        <v>389.28360000000066</v>
      </c>
      <c r="AD28" s="99">
        <f t="shared" si="38"/>
        <v>1403.8666999999987</v>
      </c>
      <c r="AE28" s="99">
        <f t="shared" si="38"/>
        <v>386.40960000000086</v>
      </c>
      <c r="AF28" s="99">
        <f t="shared" si="38"/>
        <v>386.40960000000086</v>
      </c>
      <c r="AG28" s="99">
        <f t="shared" si="38"/>
        <v>386.40960000000086</v>
      </c>
      <c r="AH28" s="99">
        <f t="shared" si="38"/>
        <v>386.40960000000086</v>
      </c>
      <c r="AI28" s="99">
        <f t="shared" si="38"/>
        <v>2381.5919999999996</v>
      </c>
      <c r="AJ28" s="99">
        <f t="shared" si="38"/>
        <v>2.7143000000005486</v>
      </c>
      <c r="AK28" s="99">
        <f t="shared" si="38"/>
        <v>121.46300000000065</v>
      </c>
      <c r="AL28" s="99">
        <f t="shared" si="38"/>
        <v>1735.5339999999997</v>
      </c>
      <c r="AM28" s="99">
        <f t="shared" si="38"/>
        <v>8747.6605999999992</v>
      </c>
      <c r="AN28" s="99">
        <f t="shared" si="38"/>
        <v>1705.1395000000002</v>
      </c>
      <c r="AO28" s="99">
        <f t="shared" si="38"/>
        <v>1477.5919000000004</v>
      </c>
      <c r="AP28" s="99">
        <f t="shared" si="38"/>
        <v>711.69420000000082</v>
      </c>
      <c r="AQ28" s="99">
        <f t="shared" si="38"/>
        <v>381.17750000000069</v>
      </c>
      <c r="AR28" s="99">
        <f t="shared" si="38"/>
        <v>121.46300000000065</v>
      </c>
      <c r="AS28" s="99">
        <f t="shared" si="38"/>
        <v>121.46300000000065</v>
      </c>
      <c r="AT28" s="99">
        <f t="shared" si="38"/>
        <v>121.46300000000065</v>
      </c>
      <c r="AU28" s="99">
        <f t="shared" si="38"/>
        <v>1403.8563999999988</v>
      </c>
      <c r="AV28" s="99">
        <f t="shared" si="38"/>
        <v>1477.5919000000004</v>
      </c>
      <c r="AW28" s="99">
        <f t="shared" si="38"/>
        <v>460.56990000000042</v>
      </c>
      <c r="AX28" s="99">
        <f t="shared" si="38"/>
        <v>381.17750000000069</v>
      </c>
      <c r="AY28" s="99">
        <f t="shared" si="38"/>
        <v>121.46300000000065</v>
      </c>
      <c r="AZ28" s="99">
        <f t="shared" si="38"/>
        <v>784.92820000000211</v>
      </c>
      <c r="BA28" s="99">
        <f t="shared" si="38"/>
        <v>3014.6661999999997</v>
      </c>
      <c r="BB28" s="99">
        <f t="shared" si="38"/>
        <v>3014.6661999999997</v>
      </c>
      <c r="BC28" s="99">
        <f t="shared" si="38"/>
        <v>3014.6661999999997</v>
      </c>
      <c r="BD28" s="99">
        <f t="shared" si="38"/>
        <v>3014.6661999999997</v>
      </c>
      <c r="BE28" s="99">
        <f t="shared" si="38"/>
        <v>3014.6661999999997</v>
      </c>
      <c r="BF28" s="99">
        <f t="shared" si="38"/>
        <v>3014.6661999999997</v>
      </c>
      <c r="BG28" s="99">
        <f t="shared" si="38"/>
        <v>3014.6661999999997</v>
      </c>
      <c r="BH28" s="99">
        <f t="shared" si="38"/>
        <v>3014.6661999999997</v>
      </c>
      <c r="BI28" s="99">
        <f t="shared" si="38"/>
        <v>3014.6661999999997</v>
      </c>
      <c r="BJ28" s="99">
        <f t="shared" si="38"/>
        <v>3014.6661999999997</v>
      </c>
      <c r="BK28" s="99">
        <f t="shared" si="38"/>
        <v>3014.6661999999997</v>
      </c>
      <c r="BL28" s="99">
        <f t="shared" si="38"/>
        <v>3014.6661999999997</v>
      </c>
      <c r="BM28" s="99">
        <f t="shared" si="38"/>
        <v>3014.6661999999997</v>
      </c>
      <c r="BN28" s="99">
        <f t="shared" si="38"/>
        <v>3014.6661999999997</v>
      </c>
      <c r="BO28" s="99">
        <f t="shared" si="38"/>
        <v>3014.6661999999997</v>
      </c>
      <c r="BP28" s="99">
        <f t="shared" si="38"/>
        <v>3014.6661999999997</v>
      </c>
      <c r="BQ28" s="99">
        <f t="shared" si="38"/>
        <v>3014.6661999999997</v>
      </c>
      <c r="BR28" s="99">
        <f t="shared" ref="BR28:EC28" si="39">+BR26-BR27</f>
        <v>3014.6661999999997</v>
      </c>
      <c r="BS28" s="99">
        <f t="shared" si="39"/>
        <v>3014.6661999999997</v>
      </c>
      <c r="BT28" s="99">
        <f t="shared" si="39"/>
        <v>3014.6661999999997</v>
      </c>
      <c r="BU28" s="99">
        <f t="shared" si="39"/>
        <v>3014.6661999999997</v>
      </c>
      <c r="BV28" s="99">
        <f t="shared" si="39"/>
        <v>1191.3777000000009</v>
      </c>
      <c r="BW28" s="99">
        <f t="shared" si="39"/>
        <v>607.65610000000015</v>
      </c>
      <c r="BX28" s="99">
        <f t="shared" si="39"/>
        <v>533.17560000000049</v>
      </c>
      <c r="BY28" s="99">
        <f t="shared" si="39"/>
        <v>8747.6605999999992</v>
      </c>
      <c r="BZ28" s="99">
        <f t="shared" si="39"/>
        <v>2385.09</v>
      </c>
      <c r="CA28" s="99">
        <f t="shared" si="39"/>
        <v>2692.4048000000003</v>
      </c>
      <c r="CB28" s="99">
        <f t="shared" si="39"/>
        <v>2692.4048000000003</v>
      </c>
      <c r="CC28" s="99">
        <f t="shared" si="39"/>
        <v>2692.4000000000005</v>
      </c>
      <c r="CD28" s="99">
        <f t="shared" si="39"/>
        <v>311.57110000000102</v>
      </c>
      <c r="CE28" s="99">
        <f t="shared" si="39"/>
        <v>311.57110000000102</v>
      </c>
      <c r="CF28" s="99">
        <f t="shared" si="39"/>
        <v>533.17560000000049</v>
      </c>
      <c r="CG28" s="99">
        <f t="shared" si="39"/>
        <v>2718.1857</v>
      </c>
      <c r="CH28" s="99">
        <f t="shared" si="39"/>
        <v>2692.4048000000003</v>
      </c>
      <c r="CI28" s="99">
        <f t="shared" si="39"/>
        <v>2385.0931</v>
      </c>
      <c r="CJ28" s="99">
        <f t="shared" si="39"/>
        <v>376.40960000000086</v>
      </c>
      <c r="CK28" s="99">
        <f t="shared" si="39"/>
        <v>2381.5919999999996</v>
      </c>
      <c r="CL28" s="99">
        <f t="shared" si="39"/>
        <v>2381.5919999999996</v>
      </c>
      <c r="CM28" s="99">
        <f t="shared" si="39"/>
        <v>2381.5919999999996</v>
      </c>
      <c r="CN28" s="99">
        <f t="shared" si="39"/>
        <v>1592.9303999999993</v>
      </c>
      <c r="CO28" s="99">
        <f t="shared" si="39"/>
        <v>5066.0697999999975</v>
      </c>
      <c r="CP28" s="99">
        <f t="shared" si="39"/>
        <v>1191.3777000000009</v>
      </c>
      <c r="CQ28" s="99">
        <f t="shared" si="39"/>
        <v>321.07800000000134</v>
      </c>
      <c r="CR28" s="99">
        <f t="shared" si="39"/>
        <v>2064.7022000000006</v>
      </c>
      <c r="CS28" s="99">
        <f t="shared" si="39"/>
        <v>1153.2758000000003</v>
      </c>
      <c r="CT28" s="99">
        <f t="shared" si="39"/>
        <v>1153.2758000000003</v>
      </c>
      <c r="CU28" s="99">
        <f t="shared" si="39"/>
        <v>1153.2758000000003</v>
      </c>
      <c r="CV28" s="99">
        <f t="shared" si="39"/>
        <v>1153.2800000000007</v>
      </c>
      <c r="CW28" s="99">
        <f t="shared" si="39"/>
        <v>121.46300000000065</v>
      </c>
      <c r="CX28" s="99">
        <f t="shared" si="39"/>
        <v>5066.0697999999975</v>
      </c>
      <c r="CY28" s="99">
        <f t="shared" si="39"/>
        <v>1403.8666999999987</v>
      </c>
      <c r="CZ28" s="99">
        <f t="shared" si="39"/>
        <v>321.07800000000134</v>
      </c>
      <c r="DA28" s="99">
        <f t="shared" si="39"/>
        <v>321.07800000000134</v>
      </c>
      <c r="DB28" s="99">
        <f t="shared" si="39"/>
        <v>2064.7022000000006</v>
      </c>
      <c r="DC28" s="99">
        <f t="shared" si="39"/>
        <v>2064.7022000000006</v>
      </c>
      <c r="DD28" s="99">
        <f t="shared" si="39"/>
        <v>1153.2758000000003</v>
      </c>
      <c r="DE28" s="99">
        <f t="shared" si="39"/>
        <v>1153.2758000000003</v>
      </c>
      <c r="DF28" s="99">
        <f t="shared" si="39"/>
        <v>2692.4048000000003</v>
      </c>
      <c r="DG28" s="99">
        <f t="shared" si="39"/>
        <v>381.17750000000069</v>
      </c>
      <c r="DH28" s="99">
        <f t="shared" si="39"/>
        <v>381.17750000000069</v>
      </c>
      <c r="DI28" s="99">
        <f t="shared" si="39"/>
        <v>381.17750000000069</v>
      </c>
      <c r="DJ28" s="99">
        <f t="shared" si="39"/>
        <v>121.46300000000065</v>
      </c>
      <c r="DK28" s="99">
        <f t="shared" si="39"/>
        <v>121.46300000000065</v>
      </c>
      <c r="DL28" s="99">
        <f t="shared" si="39"/>
        <v>1477.5919000000004</v>
      </c>
      <c r="DM28" s="99">
        <f t="shared" si="39"/>
        <v>8747.6605999999992</v>
      </c>
      <c r="DN28" s="99">
        <f t="shared" si="39"/>
        <v>2064.7022000000006</v>
      </c>
      <c r="DO28" s="99">
        <f t="shared" si="39"/>
        <v>4503.9482000000016</v>
      </c>
      <c r="DP28" s="99">
        <f t="shared" si="39"/>
        <v>1477.5919000000004</v>
      </c>
      <c r="DQ28" s="99">
        <f t="shared" si="39"/>
        <v>1477.5919000000004</v>
      </c>
      <c r="DR28" s="99">
        <f t="shared" si="39"/>
        <v>1153.2758000000003</v>
      </c>
      <c r="DS28" s="99">
        <f t="shared" si="39"/>
        <v>1153.2758000000003</v>
      </c>
      <c r="DT28" s="99">
        <f t="shared" si="39"/>
        <v>711.69420000000082</v>
      </c>
      <c r="DU28" s="99">
        <f t="shared" si="39"/>
        <v>121.46300000000065</v>
      </c>
      <c r="DV28" s="99">
        <f t="shared" si="39"/>
        <v>121.46300000000065</v>
      </c>
      <c r="DW28" s="99">
        <f t="shared" si="39"/>
        <v>784.92820000000211</v>
      </c>
      <c r="DX28" s="99">
        <f t="shared" si="39"/>
        <v>1477.5919000000004</v>
      </c>
      <c r="DY28" s="99">
        <f t="shared" si="39"/>
        <v>711.69420000000082</v>
      </c>
      <c r="DZ28" s="99">
        <f t="shared" si="39"/>
        <v>711.69420000000082</v>
      </c>
      <c r="EA28" s="99">
        <f t="shared" si="39"/>
        <v>711.69420000000082</v>
      </c>
      <c r="EB28" s="99">
        <f t="shared" si="39"/>
        <v>2.7143000000005486</v>
      </c>
      <c r="EC28" s="99">
        <f t="shared" si="39"/>
        <v>121.46300000000065</v>
      </c>
      <c r="ED28" s="99">
        <f t="shared" ref="ED28:EY28" si="40">+ED26-ED27</f>
        <v>121.46300000000065</v>
      </c>
      <c r="EE28" s="99">
        <f t="shared" si="40"/>
        <v>121.46300000000065</v>
      </c>
      <c r="EF28" s="99">
        <f t="shared" si="40"/>
        <v>121.46300000000065</v>
      </c>
      <c r="EG28" s="99">
        <f t="shared" si="40"/>
        <v>1592.9299999999985</v>
      </c>
      <c r="EH28" s="99">
        <f t="shared" si="40"/>
        <v>711.69420000000082</v>
      </c>
      <c r="EI28" s="99">
        <f t="shared" si="40"/>
        <v>784.93000000000029</v>
      </c>
      <c r="EJ28" s="99">
        <f t="shared" si="40"/>
        <v>711.69420000000082</v>
      </c>
      <c r="EK28" s="99">
        <f t="shared" si="40"/>
        <v>1023.9397000000008</v>
      </c>
      <c r="EL28" s="99">
        <f t="shared" si="40"/>
        <v>2064.7022000000006</v>
      </c>
      <c r="EM28" s="99">
        <f t="shared" si="40"/>
        <v>381.17750000000069</v>
      </c>
      <c r="EN28" s="99">
        <f t="shared" si="40"/>
        <v>2064.7022000000006</v>
      </c>
      <c r="EO28" s="99">
        <f t="shared" si="40"/>
        <v>5066.0697999999975</v>
      </c>
      <c r="EP28" s="99">
        <f t="shared" si="40"/>
        <v>2385.0931</v>
      </c>
      <c r="EQ28" s="99">
        <f t="shared" si="40"/>
        <v>865.02000000000044</v>
      </c>
      <c r="ER28" s="99">
        <f t="shared" si="40"/>
        <v>4276.8900000000003</v>
      </c>
      <c r="ES28" s="99">
        <f t="shared" si="40"/>
        <v>4155.3500000000004</v>
      </c>
      <c r="ET28" s="99">
        <f t="shared" si="40"/>
        <v>61.930000000000291</v>
      </c>
      <c r="EU28" s="99">
        <f t="shared" si="40"/>
        <v>865.02000000000044</v>
      </c>
      <c r="EV28" s="99">
        <f t="shared" si="40"/>
        <v>61.930000000000291</v>
      </c>
      <c r="EW28" s="99">
        <f t="shared" si="40"/>
        <v>2106.17</v>
      </c>
      <c r="EX28" s="99">
        <f t="shared" si="40"/>
        <v>2106.17</v>
      </c>
      <c r="EY28" s="99">
        <f t="shared" si="40"/>
        <v>802.19000000000051</v>
      </c>
    </row>
    <row r="29" spans="1:156" x14ac:dyDescent="0.25">
      <c r="D29" s="95" t="s">
        <v>936</v>
      </c>
      <c r="E29" s="100">
        <v>0.3</v>
      </c>
      <c r="F29" s="100">
        <v>0.21360000000000001</v>
      </c>
      <c r="G29" s="100">
        <v>0.16</v>
      </c>
      <c r="H29" s="100">
        <v>0.23519999999999999</v>
      </c>
      <c r="I29" s="100">
        <v>0.10879999999999999</v>
      </c>
      <c r="J29" s="100">
        <v>0.1792</v>
      </c>
      <c r="K29" s="100">
        <v>0.16</v>
      </c>
      <c r="L29" s="100">
        <v>0.16</v>
      </c>
      <c r="M29" s="100">
        <v>0.10879999999999999</v>
      </c>
      <c r="N29" s="100">
        <v>0.21360000000000001</v>
      </c>
      <c r="O29" s="100">
        <v>0.10879999999999999</v>
      </c>
      <c r="P29" s="100">
        <v>0.10879999999999999</v>
      </c>
      <c r="Q29" s="100">
        <v>0.10879999999999999</v>
      </c>
      <c r="R29" s="100">
        <v>0.1792</v>
      </c>
      <c r="S29" s="100">
        <v>0.10879999999999999</v>
      </c>
      <c r="T29" s="100">
        <v>0.21360000000000001</v>
      </c>
      <c r="U29" s="100">
        <v>0.16</v>
      </c>
      <c r="V29" s="100">
        <v>0.1792</v>
      </c>
      <c r="W29" s="100">
        <v>0.10879999999999999</v>
      </c>
      <c r="X29" s="100">
        <v>0.10879999999999999</v>
      </c>
      <c r="Y29" s="100">
        <v>0.10879999999999999</v>
      </c>
      <c r="Z29" s="100">
        <v>0.10879999999999999</v>
      </c>
      <c r="AA29" s="100">
        <v>0.10879999999999999</v>
      </c>
      <c r="AB29" s="100">
        <v>0.10879999999999999</v>
      </c>
      <c r="AC29" s="100">
        <v>0.10879999999999999</v>
      </c>
      <c r="AD29" s="100">
        <v>0.1792</v>
      </c>
      <c r="AE29" s="100">
        <v>0.16</v>
      </c>
      <c r="AF29" s="100">
        <v>0.16</v>
      </c>
      <c r="AG29" s="100">
        <v>0.16</v>
      </c>
      <c r="AH29" s="100">
        <v>0.16</v>
      </c>
      <c r="AI29" s="100">
        <v>0.10879999999999999</v>
      </c>
      <c r="AJ29" s="100">
        <v>0.10879999999999999</v>
      </c>
      <c r="AK29" s="100">
        <v>0.10879999999999999</v>
      </c>
      <c r="AL29" s="100">
        <v>0.23519999999999999</v>
      </c>
      <c r="AM29" s="100">
        <v>0.21360000000000001</v>
      </c>
      <c r="AN29" s="100">
        <v>0.10879999999999999</v>
      </c>
      <c r="AO29" s="100">
        <v>0.10879999999999999</v>
      </c>
      <c r="AP29" s="100">
        <v>0.10879999999999999</v>
      </c>
      <c r="AQ29" s="100">
        <v>0.10879999999999999</v>
      </c>
      <c r="AR29" s="100">
        <v>0.10879999999999999</v>
      </c>
      <c r="AS29" s="100">
        <v>0.10879999999999999</v>
      </c>
      <c r="AT29" s="100">
        <v>0.10879999999999999</v>
      </c>
      <c r="AU29" s="100">
        <v>0.1792</v>
      </c>
      <c r="AV29" s="100">
        <v>0.10879999999999999</v>
      </c>
      <c r="AW29" s="100">
        <v>0.10879999999999999</v>
      </c>
      <c r="AX29" s="100">
        <v>0.10879999999999999</v>
      </c>
      <c r="AY29" s="100">
        <v>0.10879999999999999</v>
      </c>
      <c r="AZ29" s="100">
        <v>0.16</v>
      </c>
      <c r="BA29" s="100">
        <v>6.4000000000000001E-2</v>
      </c>
      <c r="BB29" s="100">
        <v>6.4000000000000001E-2</v>
      </c>
      <c r="BC29" s="100">
        <v>6.4000000000000001E-2</v>
      </c>
      <c r="BD29" s="100">
        <v>6.4000000000000001E-2</v>
      </c>
      <c r="BE29" s="100">
        <v>6.4000000000000001E-2</v>
      </c>
      <c r="BF29" s="100">
        <v>6.4000000000000001E-2</v>
      </c>
      <c r="BG29" s="100">
        <v>6.4000000000000001E-2</v>
      </c>
      <c r="BH29" s="100">
        <v>6.4000000000000001E-2</v>
      </c>
      <c r="BI29" s="100">
        <v>6.4000000000000001E-2</v>
      </c>
      <c r="BJ29" s="100">
        <v>6.4000000000000001E-2</v>
      </c>
      <c r="BK29" s="100">
        <v>6.4000000000000001E-2</v>
      </c>
      <c r="BL29" s="100">
        <v>6.4000000000000001E-2</v>
      </c>
      <c r="BM29" s="100">
        <v>6.4000000000000001E-2</v>
      </c>
      <c r="BN29" s="100">
        <v>6.4000000000000001E-2</v>
      </c>
      <c r="BO29" s="100">
        <v>6.4000000000000001E-2</v>
      </c>
      <c r="BP29" s="100">
        <v>6.4000000000000001E-2</v>
      </c>
      <c r="BQ29" s="100">
        <v>6.4000000000000001E-2</v>
      </c>
      <c r="BR29" s="100">
        <v>6.4000000000000001E-2</v>
      </c>
      <c r="BS29" s="100">
        <v>6.4000000000000001E-2</v>
      </c>
      <c r="BT29" s="100">
        <v>6.4000000000000001E-2</v>
      </c>
      <c r="BU29" s="100">
        <v>6.4000000000000001E-2</v>
      </c>
      <c r="BV29" s="100">
        <v>0.1792</v>
      </c>
      <c r="BW29" s="100">
        <v>0.1792</v>
      </c>
      <c r="BX29" s="100">
        <v>0.16</v>
      </c>
      <c r="BY29" s="100">
        <v>0.21360000000000001</v>
      </c>
      <c r="BZ29" s="100">
        <v>0.21360000000000001</v>
      </c>
      <c r="CA29" s="100">
        <v>0.10879999999999999</v>
      </c>
      <c r="CB29" s="100">
        <v>0.10879999999999999</v>
      </c>
      <c r="CC29" s="100">
        <v>0.10879999999999999</v>
      </c>
      <c r="CD29" s="100">
        <v>0.16</v>
      </c>
      <c r="CE29" s="100">
        <v>0.16</v>
      </c>
      <c r="CF29" s="100">
        <v>0.16</v>
      </c>
      <c r="CG29" s="100">
        <v>0.10879999999999999</v>
      </c>
      <c r="CH29" s="100">
        <v>0.10879999999999999</v>
      </c>
      <c r="CI29" s="100">
        <v>0.21360000000000001</v>
      </c>
      <c r="CJ29" s="100">
        <v>0.16</v>
      </c>
      <c r="CK29" s="100">
        <v>0.10879999999999999</v>
      </c>
      <c r="CL29" s="100">
        <v>0.10879999999999999</v>
      </c>
      <c r="CM29" s="100">
        <v>0.10879999999999999</v>
      </c>
      <c r="CN29" s="100">
        <v>0.21360000000000001</v>
      </c>
      <c r="CO29" s="100">
        <v>0.21360000000000001</v>
      </c>
      <c r="CP29" s="100">
        <v>0.1792</v>
      </c>
      <c r="CQ29" s="100">
        <v>0.16</v>
      </c>
      <c r="CR29" s="100">
        <v>0.10879999999999999</v>
      </c>
      <c r="CS29" s="100">
        <v>0.10879999999999999</v>
      </c>
      <c r="CT29" s="100">
        <v>0.10879999999999999</v>
      </c>
      <c r="CU29" s="100">
        <v>0.10879999999999999</v>
      </c>
      <c r="CV29" s="100">
        <v>0.10879999999999999</v>
      </c>
      <c r="CW29" s="100">
        <v>0.10879999999999999</v>
      </c>
      <c r="CX29" s="100">
        <v>0.21360000000000001</v>
      </c>
      <c r="CY29" s="100">
        <v>0.1792</v>
      </c>
      <c r="CZ29" s="100">
        <v>0.16</v>
      </c>
      <c r="DA29" s="100">
        <v>0.16</v>
      </c>
      <c r="DB29" s="100">
        <v>0.10879999999999999</v>
      </c>
      <c r="DC29" s="100">
        <v>0.10879999999999999</v>
      </c>
      <c r="DD29" s="100">
        <v>0.10879999999999999</v>
      </c>
      <c r="DE29" s="100">
        <v>0.10879999999999999</v>
      </c>
      <c r="DF29" s="100">
        <v>0.10879999999999999</v>
      </c>
      <c r="DG29" s="100">
        <v>0.10879999999999999</v>
      </c>
      <c r="DH29" s="100">
        <v>0.10879999999999999</v>
      </c>
      <c r="DI29" s="100">
        <v>0.10879999999999999</v>
      </c>
      <c r="DJ29" s="100">
        <v>0.10879999999999999</v>
      </c>
      <c r="DK29" s="100">
        <v>0.10879999999999999</v>
      </c>
      <c r="DL29" s="100">
        <v>0.10879999999999999</v>
      </c>
      <c r="DM29" s="100">
        <v>0.21360000000000001</v>
      </c>
      <c r="DN29" s="100">
        <v>0.10879999999999999</v>
      </c>
      <c r="DO29" s="100">
        <v>0.10879999999999999</v>
      </c>
      <c r="DP29" s="100">
        <v>0.10879999999999999</v>
      </c>
      <c r="DQ29" s="100">
        <v>0.10879999999999999</v>
      </c>
      <c r="DR29" s="100">
        <v>0.10879999999999999</v>
      </c>
      <c r="DS29" s="100">
        <v>0.10879999999999999</v>
      </c>
      <c r="DT29" s="100">
        <v>0.10879999999999999</v>
      </c>
      <c r="DU29" s="100">
        <v>0.10879999999999999</v>
      </c>
      <c r="DV29" s="100">
        <v>0.10879999999999999</v>
      </c>
      <c r="DW29" s="100">
        <v>0.16</v>
      </c>
      <c r="DX29" s="100">
        <v>0.10879999999999999</v>
      </c>
      <c r="DY29" s="100">
        <v>0.10879999999999999</v>
      </c>
      <c r="DZ29" s="100">
        <v>0.10879999999999999</v>
      </c>
      <c r="EA29" s="100">
        <v>0.10879999999999999</v>
      </c>
      <c r="EB29" s="100">
        <v>0.10879999999999999</v>
      </c>
      <c r="EC29" s="100">
        <v>0.10879999999999999</v>
      </c>
      <c r="ED29" s="100">
        <v>0.10879999999999999</v>
      </c>
      <c r="EE29" s="100">
        <v>0.10879999999999999</v>
      </c>
      <c r="EF29" s="100">
        <v>0.10879999999999999</v>
      </c>
      <c r="EG29" s="100">
        <v>0.21360000000000001</v>
      </c>
      <c r="EH29" s="100">
        <v>0.10879999999999999</v>
      </c>
      <c r="EI29" s="100">
        <v>0.16</v>
      </c>
      <c r="EJ29" s="100">
        <v>0.10879999999999999</v>
      </c>
      <c r="EK29" s="100">
        <v>0.16</v>
      </c>
      <c r="EL29" s="100">
        <v>0.10879999999999999</v>
      </c>
      <c r="EM29" s="100">
        <v>0.10879999999999999</v>
      </c>
      <c r="EN29" s="100">
        <v>0.10879999999999999</v>
      </c>
      <c r="EO29" s="100">
        <v>0.21360000000000001</v>
      </c>
      <c r="EP29" s="100">
        <v>0.21360000000000001</v>
      </c>
      <c r="EQ29" s="100">
        <v>0.10879999999999999</v>
      </c>
      <c r="ER29" s="100">
        <v>6.4000000000000001E-2</v>
      </c>
      <c r="ES29" s="100">
        <v>6.4000000000000001E-2</v>
      </c>
      <c r="ET29" s="100">
        <v>0.16</v>
      </c>
      <c r="EU29" s="100">
        <v>0.10879999999999999</v>
      </c>
      <c r="EV29" s="100">
        <v>0.16</v>
      </c>
      <c r="EW29" s="100">
        <v>0.10879999999999999</v>
      </c>
      <c r="EX29" s="100">
        <v>0.10879999999999999</v>
      </c>
      <c r="EY29" s="100">
        <v>0.10879999999999999</v>
      </c>
    </row>
    <row r="30" spans="1:156" x14ac:dyDescent="0.25">
      <c r="D30" s="95" t="s">
        <v>937</v>
      </c>
      <c r="E30" s="99">
        <f>+E28*E29</f>
        <v>4072.5340499999998</v>
      </c>
      <c r="F30" s="99">
        <f t="shared" ref="F30:BQ30" si="41">+F28*F29</f>
        <v>1868.50030416</v>
      </c>
      <c r="G30" s="99">
        <f t="shared" si="41"/>
        <v>14.304384000000137</v>
      </c>
      <c r="H30" s="99">
        <f t="shared" si="41"/>
        <v>1325.3812353600008</v>
      </c>
      <c r="I30" s="99">
        <f t="shared" si="41"/>
        <v>160.76199872000004</v>
      </c>
      <c r="J30" s="99">
        <f t="shared" si="41"/>
        <v>311.03037952000017</v>
      </c>
      <c r="K30" s="99">
        <f t="shared" si="41"/>
        <v>163.83035200000015</v>
      </c>
      <c r="L30" s="99">
        <f t="shared" si="41"/>
        <v>163.83035200000015</v>
      </c>
      <c r="M30" s="99">
        <f t="shared" si="41"/>
        <v>160.76199872000004</v>
      </c>
      <c r="N30" s="99">
        <f t="shared" si="41"/>
        <v>571.39473839999948</v>
      </c>
      <c r="O30" s="99">
        <f t="shared" si="41"/>
        <v>41.472112000000074</v>
      </c>
      <c r="P30" s="99">
        <f t="shared" si="41"/>
        <v>160.76199872000004</v>
      </c>
      <c r="Q30" s="99">
        <f t="shared" si="41"/>
        <v>13.21517440000007</v>
      </c>
      <c r="R30" s="99">
        <f t="shared" si="41"/>
        <v>311.03037952000017</v>
      </c>
      <c r="S30" s="99">
        <f t="shared" si="41"/>
        <v>160.76199872000004</v>
      </c>
      <c r="T30" s="99">
        <f t="shared" si="41"/>
        <v>1868.50030416</v>
      </c>
      <c r="U30" s="99">
        <f t="shared" si="41"/>
        <v>51.372480000000216</v>
      </c>
      <c r="V30" s="99">
        <f t="shared" si="41"/>
        <v>311.03027199999997</v>
      </c>
      <c r="W30" s="99">
        <f t="shared" si="41"/>
        <v>119.32857600000004</v>
      </c>
      <c r="X30" s="99">
        <f t="shared" si="41"/>
        <v>39.09005568000007</v>
      </c>
      <c r="Y30" s="99">
        <f t="shared" si="41"/>
        <v>39.09005568000007</v>
      </c>
      <c r="Z30" s="99">
        <f t="shared" si="41"/>
        <v>39.09005568000007</v>
      </c>
      <c r="AA30" s="99">
        <f t="shared" si="41"/>
        <v>39.09005568000007</v>
      </c>
      <c r="AB30" s="99">
        <f t="shared" si="41"/>
        <v>116.06457600000005</v>
      </c>
      <c r="AC30" s="99">
        <f t="shared" si="41"/>
        <v>42.354055680000073</v>
      </c>
      <c r="AD30" s="99">
        <f t="shared" si="41"/>
        <v>251.57291263999977</v>
      </c>
      <c r="AE30" s="99">
        <f t="shared" si="41"/>
        <v>61.825536000000142</v>
      </c>
      <c r="AF30" s="99">
        <f t="shared" si="41"/>
        <v>61.825536000000142</v>
      </c>
      <c r="AG30" s="99">
        <f t="shared" si="41"/>
        <v>61.825536000000142</v>
      </c>
      <c r="AH30" s="99">
        <f t="shared" si="41"/>
        <v>61.825536000000142</v>
      </c>
      <c r="AI30" s="99">
        <f t="shared" si="41"/>
        <v>259.11720959999997</v>
      </c>
      <c r="AJ30" s="99">
        <f t="shared" si="41"/>
        <v>0.29531584000005967</v>
      </c>
      <c r="AK30" s="99">
        <f t="shared" si="41"/>
        <v>13.21517440000007</v>
      </c>
      <c r="AL30" s="99">
        <f t="shared" si="41"/>
        <v>408.19759679999993</v>
      </c>
      <c r="AM30" s="99">
        <f t="shared" si="41"/>
        <v>1868.50030416</v>
      </c>
      <c r="AN30" s="99">
        <f t="shared" si="41"/>
        <v>185.51917760000001</v>
      </c>
      <c r="AO30" s="99">
        <f t="shared" si="41"/>
        <v>160.76199872000004</v>
      </c>
      <c r="AP30" s="99">
        <f t="shared" si="41"/>
        <v>77.432328960000092</v>
      </c>
      <c r="AQ30" s="99">
        <f t="shared" si="41"/>
        <v>41.472112000000074</v>
      </c>
      <c r="AR30" s="99">
        <f t="shared" si="41"/>
        <v>13.21517440000007</v>
      </c>
      <c r="AS30" s="99">
        <f t="shared" si="41"/>
        <v>13.21517440000007</v>
      </c>
      <c r="AT30" s="99">
        <f t="shared" si="41"/>
        <v>13.21517440000007</v>
      </c>
      <c r="AU30" s="99">
        <f t="shared" si="41"/>
        <v>251.57106687999976</v>
      </c>
      <c r="AV30" s="99">
        <f t="shared" si="41"/>
        <v>160.76199872000004</v>
      </c>
      <c r="AW30" s="99">
        <f t="shared" si="41"/>
        <v>50.110005120000039</v>
      </c>
      <c r="AX30" s="99">
        <f t="shared" si="41"/>
        <v>41.472112000000074</v>
      </c>
      <c r="AY30" s="99">
        <f t="shared" si="41"/>
        <v>13.21517440000007</v>
      </c>
      <c r="AZ30" s="99">
        <f t="shared" si="41"/>
        <v>125.58851200000034</v>
      </c>
      <c r="BA30" s="99">
        <f t="shared" si="41"/>
        <v>192.93863679999998</v>
      </c>
      <c r="BB30" s="99">
        <f t="shared" si="41"/>
        <v>192.93863679999998</v>
      </c>
      <c r="BC30" s="99">
        <f t="shared" si="41"/>
        <v>192.93863679999998</v>
      </c>
      <c r="BD30" s="99">
        <f t="shared" si="41"/>
        <v>192.93863679999998</v>
      </c>
      <c r="BE30" s="99">
        <f t="shared" si="41"/>
        <v>192.93863679999998</v>
      </c>
      <c r="BF30" s="99">
        <f t="shared" si="41"/>
        <v>192.93863679999998</v>
      </c>
      <c r="BG30" s="99">
        <f t="shared" si="41"/>
        <v>192.93863679999998</v>
      </c>
      <c r="BH30" s="99">
        <f t="shared" si="41"/>
        <v>192.93863679999998</v>
      </c>
      <c r="BI30" s="99">
        <f t="shared" si="41"/>
        <v>192.93863679999998</v>
      </c>
      <c r="BJ30" s="99">
        <f t="shared" si="41"/>
        <v>192.93863679999998</v>
      </c>
      <c r="BK30" s="99">
        <f t="shared" si="41"/>
        <v>192.93863679999998</v>
      </c>
      <c r="BL30" s="99">
        <f t="shared" si="41"/>
        <v>192.93863679999998</v>
      </c>
      <c r="BM30" s="99">
        <f t="shared" si="41"/>
        <v>192.93863679999998</v>
      </c>
      <c r="BN30" s="99">
        <f t="shared" si="41"/>
        <v>192.93863679999998</v>
      </c>
      <c r="BO30" s="99">
        <f t="shared" si="41"/>
        <v>192.93863679999998</v>
      </c>
      <c r="BP30" s="99">
        <f t="shared" si="41"/>
        <v>192.93863679999998</v>
      </c>
      <c r="BQ30" s="99">
        <f t="shared" si="41"/>
        <v>192.93863679999998</v>
      </c>
      <c r="BR30" s="99">
        <f t="shared" ref="BR30:EC30" si="42">+BR28*BR29</f>
        <v>192.93863679999998</v>
      </c>
      <c r="BS30" s="99">
        <f t="shared" si="42"/>
        <v>192.93863679999998</v>
      </c>
      <c r="BT30" s="99">
        <f t="shared" si="42"/>
        <v>192.93863679999998</v>
      </c>
      <c r="BU30" s="99">
        <f t="shared" si="42"/>
        <v>192.93863679999998</v>
      </c>
      <c r="BV30" s="99">
        <f t="shared" si="42"/>
        <v>213.49488384000017</v>
      </c>
      <c r="BW30" s="99">
        <f t="shared" si="42"/>
        <v>108.89197312000003</v>
      </c>
      <c r="BX30" s="99">
        <f t="shared" si="42"/>
        <v>85.308096000000077</v>
      </c>
      <c r="BY30" s="99">
        <f t="shared" si="42"/>
        <v>1868.50030416</v>
      </c>
      <c r="BZ30" s="99">
        <f t="shared" si="42"/>
        <v>509.45522400000004</v>
      </c>
      <c r="CA30" s="99">
        <f t="shared" si="42"/>
        <v>292.93364223999998</v>
      </c>
      <c r="CB30" s="99">
        <f t="shared" si="42"/>
        <v>292.93364223999998</v>
      </c>
      <c r="CC30" s="99">
        <f t="shared" si="42"/>
        <v>292.93312000000003</v>
      </c>
      <c r="CD30" s="99">
        <f t="shared" si="42"/>
        <v>49.851376000000165</v>
      </c>
      <c r="CE30" s="99">
        <f t="shared" si="42"/>
        <v>49.851376000000165</v>
      </c>
      <c r="CF30" s="99">
        <f t="shared" si="42"/>
        <v>85.308096000000077</v>
      </c>
      <c r="CG30" s="99">
        <f t="shared" si="42"/>
        <v>295.73860415999997</v>
      </c>
      <c r="CH30" s="99">
        <f t="shared" si="42"/>
        <v>292.93364223999998</v>
      </c>
      <c r="CI30" s="99">
        <f t="shared" si="42"/>
        <v>509.45588616000003</v>
      </c>
      <c r="CJ30" s="99">
        <f t="shared" si="42"/>
        <v>60.22553600000014</v>
      </c>
      <c r="CK30" s="99">
        <f t="shared" si="42"/>
        <v>259.11720959999997</v>
      </c>
      <c r="CL30" s="99">
        <f t="shared" si="42"/>
        <v>259.11720959999997</v>
      </c>
      <c r="CM30" s="99">
        <f t="shared" si="42"/>
        <v>259.11720959999997</v>
      </c>
      <c r="CN30" s="99">
        <f t="shared" si="42"/>
        <v>340.24993343999989</v>
      </c>
      <c r="CO30" s="99">
        <f t="shared" si="42"/>
        <v>1082.1125092799996</v>
      </c>
      <c r="CP30" s="99">
        <f t="shared" si="42"/>
        <v>213.49488384000017</v>
      </c>
      <c r="CQ30" s="99">
        <f t="shared" si="42"/>
        <v>51.372480000000216</v>
      </c>
      <c r="CR30" s="99">
        <f t="shared" si="42"/>
        <v>224.63959936000006</v>
      </c>
      <c r="CS30" s="99">
        <f t="shared" si="42"/>
        <v>125.47640704000003</v>
      </c>
      <c r="CT30" s="99">
        <f t="shared" si="42"/>
        <v>125.47640704000003</v>
      </c>
      <c r="CU30" s="99">
        <f t="shared" si="42"/>
        <v>125.47640704000003</v>
      </c>
      <c r="CV30" s="99">
        <f t="shared" si="42"/>
        <v>125.47686400000006</v>
      </c>
      <c r="CW30" s="99">
        <f t="shared" si="42"/>
        <v>13.21517440000007</v>
      </c>
      <c r="CX30" s="99">
        <f t="shared" si="42"/>
        <v>1082.1125092799996</v>
      </c>
      <c r="CY30" s="99">
        <f t="shared" si="42"/>
        <v>251.57291263999977</v>
      </c>
      <c r="CZ30" s="99">
        <f t="shared" si="42"/>
        <v>51.372480000000216</v>
      </c>
      <c r="DA30" s="99">
        <f t="shared" si="42"/>
        <v>51.372480000000216</v>
      </c>
      <c r="DB30" s="99">
        <f t="shared" si="42"/>
        <v>224.63959936000006</v>
      </c>
      <c r="DC30" s="99">
        <f t="shared" si="42"/>
        <v>224.63959936000006</v>
      </c>
      <c r="DD30" s="99">
        <f t="shared" si="42"/>
        <v>125.47640704000003</v>
      </c>
      <c r="DE30" s="99">
        <f t="shared" si="42"/>
        <v>125.47640704000003</v>
      </c>
      <c r="DF30" s="99">
        <f t="shared" si="42"/>
        <v>292.93364223999998</v>
      </c>
      <c r="DG30" s="99">
        <f t="shared" si="42"/>
        <v>41.472112000000074</v>
      </c>
      <c r="DH30" s="99">
        <f t="shared" si="42"/>
        <v>41.472112000000074</v>
      </c>
      <c r="DI30" s="99">
        <f t="shared" si="42"/>
        <v>41.472112000000074</v>
      </c>
      <c r="DJ30" s="99">
        <f t="shared" si="42"/>
        <v>13.21517440000007</v>
      </c>
      <c r="DK30" s="99">
        <f t="shared" si="42"/>
        <v>13.21517440000007</v>
      </c>
      <c r="DL30" s="99">
        <f t="shared" si="42"/>
        <v>160.76199872000004</v>
      </c>
      <c r="DM30" s="99">
        <f t="shared" si="42"/>
        <v>1868.50030416</v>
      </c>
      <c r="DN30" s="99">
        <f t="shared" si="42"/>
        <v>224.63959936000006</v>
      </c>
      <c r="DO30" s="99">
        <f t="shared" si="42"/>
        <v>490.02956416000018</v>
      </c>
      <c r="DP30" s="99">
        <f t="shared" si="42"/>
        <v>160.76199872000004</v>
      </c>
      <c r="DQ30" s="99">
        <f t="shared" si="42"/>
        <v>160.76199872000004</v>
      </c>
      <c r="DR30" s="99">
        <f t="shared" si="42"/>
        <v>125.47640704000003</v>
      </c>
      <c r="DS30" s="99">
        <f t="shared" si="42"/>
        <v>125.47640704000003</v>
      </c>
      <c r="DT30" s="99">
        <f t="shared" si="42"/>
        <v>77.432328960000092</v>
      </c>
      <c r="DU30" s="99">
        <f t="shared" si="42"/>
        <v>13.21517440000007</v>
      </c>
      <c r="DV30" s="99">
        <f t="shared" si="42"/>
        <v>13.21517440000007</v>
      </c>
      <c r="DW30" s="99">
        <f t="shared" si="42"/>
        <v>125.58851200000034</v>
      </c>
      <c r="DX30" s="99">
        <f t="shared" si="42"/>
        <v>160.76199872000004</v>
      </c>
      <c r="DY30" s="99">
        <f t="shared" si="42"/>
        <v>77.432328960000092</v>
      </c>
      <c r="DZ30" s="99">
        <f t="shared" si="42"/>
        <v>77.432328960000092</v>
      </c>
      <c r="EA30" s="99">
        <f t="shared" si="42"/>
        <v>77.432328960000092</v>
      </c>
      <c r="EB30" s="99">
        <f t="shared" si="42"/>
        <v>0.29531584000005967</v>
      </c>
      <c r="EC30" s="99">
        <f t="shared" si="42"/>
        <v>13.21517440000007</v>
      </c>
      <c r="ED30" s="99">
        <f t="shared" ref="ED30:ER30" si="43">+ED28*ED29</f>
        <v>13.21517440000007</v>
      </c>
      <c r="EE30" s="99">
        <f t="shared" si="43"/>
        <v>13.21517440000007</v>
      </c>
      <c r="EF30" s="99">
        <f t="shared" si="43"/>
        <v>13.21517440000007</v>
      </c>
      <c r="EG30" s="99">
        <f t="shared" si="43"/>
        <v>340.2498479999997</v>
      </c>
      <c r="EH30" s="99">
        <f t="shared" si="43"/>
        <v>77.432328960000092</v>
      </c>
      <c r="EI30" s="99">
        <f t="shared" si="43"/>
        <v>125.58880000000005</v>
      </c>
      <c r="EJ30" s="99">
        <f t="shared" si="43"/>
        <v>77.432328960000092</v>
      </c>
      <c r="EK30" s="99">
        <f t="shared" si="43"/>
        <v>163.83035200000015</v>
      </c>
      <c r="EL30" s="99">
        <f t="shared" si="43"/>
        <v>224.63959936000006</v>
      </c>
      <c r="EM30" s="99">
        <f t="shared" si="43"/>
        <v>41.472112000000074</v>
      </c>
      <c r="EN30" s="99">
        <f t="shared" si="43"/>
        <v>224.63959936000006</v>
      </c>
      <c r="EO30" s="99">
        <f t="shared" si="43"/>
        <v>1082.1125092799996</v>
      </c>
      <c r="EP30" s="99">
        <f t="shared" si="43"/>
        <v>509.45588616000003</v>
      </c>
      <c r="EQ30" s="99">
        <f t="shared" si="43"/>
        <v>94.114176000000043</v>
      </c>
      <c r="ER30" s="99">
        <f t="shared" si="43"/>
        <v>273.72096000000005</v>
      </c>
      <c r="ES30" s="99">
        <f>+ES28*ES29</f>
        <v>265.94240000000002</v>
      </c>
      <c r="ET30" s="99">
        <f t="shared" ref="ET30:EY30" si="44">+ET28*ET29</f>
        <v>9.9088000000000473</v>
      </c>
      <c r="EU30" s="99">
        <f t="shared" si="44"/>
        <v>94.114176000000043</v>
      </c>
      <c r="EV30" s="99">
        <f t="shared" si="44"/>
        <v>9.9088000000000473</v>
      </c>
      <c r="EW30" s="99">
        <f t="shared" si="44"/>
        <v>229.151296</v>
      </c>
      <c r="EX30" s="99">
        <f t="shared" si="44"/>
        <v>229.151296</v>
      </c>
      <c r="EY30" s="99">
        <f t="shared" si="44"/>
        <v>87.278272000000044</v>
      </c>
    </row>
    <row r="31" spans="1:156" x14ac:dyDescent="0.25">
      <c r="D31" s="95" t="s">
        <v>938</v>
      </c>
      <c r="E31" s="99">
        <v>7162.74</v>
      </c>
      <c r="F31" s="99">
        <v>1271.8699999999999</v>
      </c>
      <c r="G31" s="99">
        <v>692.96</v>
      </c>
      <c r="H31" s="99">
        <v>3880.44</v>
      </c>
      <c r="I31" s="99">
        <v>288.33</v>
      </c>
      <c r="J31" s="99">
        <v>917.26</v>
      </c>
      <c r="K31" s="99">
        <v>692.96</v>
      </c>
      <c r="L31" s="99">
        <v>692.96</v>
      </c>
      <c r="M31" s="99">
        <v>288.33</v>
      </c>
      <c r="N31" s="99">
        <v>2171.87</v>
      </c>
      <c r="O31" s="99">
        <v>288.33</v>
      </c>
      <c r="P31" s="99">
        <v>288.33</v>
      </c>
      <c r="Q31" s="99">
        <v>288.33</v>
      </c>
      <c r="R31" s="99">
        <v>917.26</v>
      </c>
      <c r="S31" s="99">
        <v>288.33</v>
      </c>
      <c r="T31" s="99">
        <v>1271.8699999999999</v>
      </c>
      <c r="U31" s="99">
        <v>692.96</v>
      </c>
      <c r="V31" s="99">
        <v>917.26</v>
      </c>
      <c r="W31" s="99">
        <v>288.33</v>
      </c>
      <c r="X31" s="99">
        <v>288.33</v>
      </c>
      <c r="Y31" s="99">
        <v>288.33</v>
      </c>
      <c r="Z31" s="99">
        <v>288.33</v>
      </c>
      <c r="AA31" s="99">
        <v>288.33</v>
      </c>
      <c r="AB31" s="99">
        <v>288.33</v>
      </c>
      <c r="AC31" s="99">
        <v>288.33</v>
      </c>
      <c r="AD31" s="99">
        <v>917.26</v>
      </c>
      <c r="AE31" s="99">
        <v>692.96</v>
      </c>
      <c r="AF31" s="99">
        <v>692.96</v>
      </c>
      <c r="AG31" s="99">
        <v>692.96</v>
      </c>
      <c r="AH31" s="99">
        <v>692.96</v>
      </c>
      <c r="AI31" s="99">
        <v>288.33</v>
      </c>
      <c r="AJ31" s="99">
        <v>288.33</v>
      </c>
      <c r="AK31" s="99">
        <v>288.33</v>
      </c>
      <c r="AL31" s="99">
        <v>3880.44</v>
      </c>
      <c r="AM31" s="99">
        <v>1271.8699999999999</v>
      </c>
      <c r="AN31" s="99">
        <v>288.33</v>
      </c>
      <c r="AO31" s="99">
        <v>288.33</v>
      </c>
      <c r="AP31" s="99">
        <v>288.33</v>
      </c>
      <c r="AQ31" s="99">
        <v>288.33</v>
      </c>
      <c r="AR31" s="99">
        <v>288.33</v>
      </c>
      <c r="AS31" s="99">
        <v>288.33</v>
      </c>
      <c r="AT31" s="99">
        <v>288.33</v>
      </c>
      <c r="AU31" s="99">
        <v>917.26</v>
      </c>
      <c r="AV31" s="99">
        <v>288.33</v>
      </c>
      <c r="AW31" s="99">
        <v>288.33</v>
      </c>
      <c r="AX31" s="99">
        <v>288.33</v>
      </c>
      <c r="AY31" s="99">
        <v>288.33</v>
      </c>
      <c r="AZ31" s="99">
        <v>692.96</v>
      </c>
      <c r="BA31" s="99">
        <v>11.11</v>
      </c>
      <c r="BB31" s="99">
        <v>11.11</v>
      </c>
      <c r="BC31" s="99">
        <v>11.11</v>
      </c>
      <c r="BD31" s="99">
        <v>11.11</v>
      </c>
      <c r="BE31" s="99">
        <v>11.11</v>
      </c>
      <c r="BF31" s="99">
        <v>11.11</v>
      </c>
      <c r="BG31" s="99">
        <v>11.11</v>
      </c>
      <c r="BH31" s="99">
        <v>11.11</v>
      </c>
      <c r="BI31" s="99">
        <v>11.11</v>
      </c>
      <c r="BJ31" s="99">
        <v>11.11</v>
      </c>
      <c r="BK31" s="99">
        <v>11.11</v>
      </c>
      <c r="BL31" s="99">
        <v>11.11</v>
      </c>
      <c r="BM31" s="99">
        <v>11.11</v>
      </c>
      <c r="BN31" s="99">
        <v>11.11</v>
      </c>
      <c r="BO31" s="99">
        <v>11.11</v>
      </c>
      <c r="BP31" s="99">
        <v>11.11</v>
      </c>
      <c r="BQ31" s="99">
        <v>11.11</v>
      </c>
      <c r="BR31" s="99">
        <v>11.11</v>
      </c>
      <c r="BS31" s="99">
        <v>11.11</v>
      </c>
      <c r="BT31" s="99">
        <v>11.11</v>
      </c>
      <c r="BU31" s="99">
        <v>9.52</v>
      </c>
      <c r="BV31" s="99">
        <v>917.26</v>
      </c>
      <c r="BW31" s="99">
        <v>917.26</v>
      </c>
      <c r="BX31" s="99">
        <v>692.96</v>
      </c>
      <c r="BY31" s="99">
        <v>1271.8699999999999</v>
      </c>
      <c r="BZ31" s="99">
        <v>1271.8699999999999</v>
      </c>
      <c r="CA31" s="99">
        <v>288.33</v>
      </c>
      <c r="CB31" s="99">
        <v>288.33</v>
      </c>
      <c r="CC31" s="99">
        <v>288.33</v>
      </c>
      <c r="CD31" s="99">
        <v>692.96</v>
      </c>
      <c r="CE31" s="99">
        <v>692.96</v>
      </c>
      <c r="CF31" s="99">
        <v>692.96</v>
      </c>
      <c r="CG31" s="99">
        <v>288.33</v>
      </c>
      <c r="CH31" s="99">
        <v>288.33</v>
      </c>
      <c r="CI31" s="99">
        <v>1271.8699999999999</v>
      </c>
      <c r="CJ31" s="99">
        <v>692.96</v>
      </c>
      <c r="CK31" s="99">
        <v>288.33</v>
      </c>
      <c r="CL31" s="99">
        <v>288.33</v>
      </c>
      <c r="CM31" s="99">
        <v>288.33</v>
      </c>
      <c r="CN31" s="99">
        <v>1271.8699999999999</v>
      </c>
      <c r="CO31" s="99">
        <v>1271.8699999999999</v>
      </c>
      <c r="CP31" s="99">
        <v>917.26</v>
      </c>
      <c r="CQ31" s="99">
        <v>692.96</v>
      </c>
      <c r="CR31" s="99">
        <v>288.33</v>
      </c>
      <c r="CS31" s="99">
        <v>288.33</v>
      </c>
      <c r="CT31" s="99">
        <v>288.33</v>
      </c>
      <c r="CU31" s="99">
        <v>288.33</v>
      </c>
      <c r="CV31" s="99">
        <v>288.33</v>
      </c>
      <c r="CW31" s="99">
        <v>288.33</v>
      </c>
      <c r="CX31" s="99">
        <v>1271.8699999999999</v>
      </c>
      <c r="CY31" s="99">
        <v>917.26</v>
      </c>
      <c r="CZ31" s="99">
        <v>692.96</v>
      </c>
      <c r="DA31" s="99">
        <v>692.96</v>
      </c>
      <c r="DB31" s="99">
        <v>288.33</v>
      </c>
      <c r="DC31" s="99">
        <v>288.33</v>
      </c>
      <c r="DD31" s="99">
        <v>288.33</v>
      </c>
      <c r="DE31" s="99">
        <v>288.33</v>
      </c>
      <c r="DF31" s="99">
        <v>288.33</v>
      </c>
      <c r="DG31" s="99">
        <v>288.33</v>
      </c>
      <c r="DH31" s="99">
        <v>288.33</v>
      </c>
      <c r="DI31" s="99">
        <v>288.33</v>
      </c>
      <c r="DJ31" s="99">
        <v>288.33</v>
      </c>
      <c r="DK31" s="99">
        <v>288.33</v>
      </c>
      <c r="DL31" s="99">
        <v>288.33</v>
      </c>
      <c r="DM31" s="99">
        <v>1271.8699999999999</v>
      </c>
      <c r="DN31" s="99">
        <v>288.33</v>
      </c>
      <c r="DO31" s="99">
        <v>288.33</v>
      </c>
      <c r="DP31" s="99">
        <v>288.33</v>
      </c>
      <c r="DQ31" s="99">
        <v>288.33</v>
      </c>
      <c r="DR31" s="99">
        <v>288.33</v>
      </c>
      <c r="DS31" s="99">
        <v>288.33</v>
      </c>
      <c r="DT31" s="99">
        <v>288.33</v>
      </c>
      <c r="DU31" s="99">
        <v>288.33</v>
      </c>
      <c r="DV31" s="99">
        <v>288.33</v>
      </c>
      <c r="DW31" s="99">
        <v>692.96</v>
      </c>
      <c r="DX31" s="99">
        <v>288.33</v>
      </c>
      <c r="DY31" s="99">
        <v>288.33</v>
      </c>
      <c r="DZ31" s="99">
        <v>288.33</v>
      </c>
      <c r="EA31" s="99">
        <v>288.33</v>
      </c>
      <c r="EB31" s="99">
        <v>288.33</v>
      </c>
      <c r="EC31" s="99">
        <v>288.33</v>
      </c>
      <c r="ED31" s="99">
        <v>288.33</v>
      </c>
      <c r="EE31" s="99">
        <v>288.33</v>
      </c>
      <c r="EF31" s="99">
        <v>288.33</v>
      </c>
      <c r="EG31" s="99">
        <v>1271.8699999999999</v>
      </c>
      <c r="EH31" s="99">
        <v>288.33</v>
      </c>
      <c r="EI31" s="99">
        <v>692.96</v>
      </c>
      <c r="EJ31" s="99">
        <v>288.33</v>
      </c>
      <c r="EK31" s="99">
        <v>692.96</v>
      </c>
      <c r="EL31" s="99">
        <v>288.33</v>
      </c>
      <c r="EM31" s="99">
        <v>288.33</v>
      </c>
      <c r="EN31" s="99">
        <v>288.33</v>
      </c>
      <c r="EO31" s="99">
        <v>1271.8699999999999</v>
      </c>
      <c r="EP31" s="99">
        <v>1271.8699999999999</v>
      </c>
      <c r="EQ31" s="99">
        <v>288.33</v>
      </c>
      <c r="ER31" s="99">
        <v>11.11</v>
      </c>
      <c r="ES31" s="99">
        <v>11.11</v>
      </c>
      <c r="ET31" s="99">
        <v>692.96</v>
      </c>
      <c r="EU31" s="99">
        <v>288.33</v>
      </c>
      <c r="EV31" s="99">
        <v>692.96</v>
      </c>
      <c r="EW31" s="99">
        <v>288.33</v>
      </c>
      <c r="EX31" s="99">
        <v>288.33</v>
      </c>
      <c r="EY31" s="99">
        <v>288.33</v>
      </c>
    </row>
    <row r="32" spans="1:156" x14ac:dyDescent="0.25">
      <c r="D32" s="95" t="s">
        <v>939</v>
      </c>
      <c r="E32" s="99">
        <f>+E30+E31</f>
        <v>11235.27405</v>
      </c>
      <c r="F32" s="99">
        <f t="shared" ref="F32:BQ32" si="45">+F30+F31</f>
        <v>3140.3703041600002</v>
      </c>
      <c r="G32" s="99">
        <f t="shared" si="45"/>
        <v>707.26438400000018</v>
      </c>
      <c r="H32" s="99">
        <f t="shared" si="45"/>
        <v>5205.8212353600011</v>
      </c>
      <c r="I32" s="99">
        <f t="shared" si="45"/>
        <v>449.09199871999999</v>
      </c>
      <c r="J32" s="99">
        <f t="shared" si="45"/>
        <v>1228.2903795200002</v>
      </c>
      <c r="K32" s="99">
        <f t="shared" si="45"/>
        <v>856.79035200000021</v>
      </c>
      <c r="L32" s="99">
        <f t="shared" si="45"/>
        <v>856.79035200000021</v>
      </c>
      <c r="M32" s="99">
        <f t="shared" si="45"/>
        <v>449.09199871999999</v>
      </c>
      <c r="N32" s="99">
        <f t="shared" si="45"/>
        <v>2743.2647383999993</v>
      </c>
      <c r="O32" s="99">
        <f t="shared" si="45"/>
        <v>329.80211200000008</v>
      </c>
      <c r="P32" s="99">
        <f t="shared" si="45"/>
        <v>449.09199871999999</v>
      </c>
      <c r="Q32" s="99">
        <f t="shared" si="45"/>
        <v>301.54517440000006</v>
      </c>
      <c r="R32" s="99">
        <f t="shared" si="45"/>
        <v>1228.2903795200002</v>
      </c>
      <c r="S32" s="99">
        <f t="shared" si="45"/>
        <v>449.09199871999999</v>
      </c>
      <c r="T32" s="99">
        <f t="shared" si="45"/>
        <v>3140.3703041600002</v>
      </c>
      <c r="U32" s="99">
        <f t="shared" si="45"/>
        <v>744.33248000000026</v>
      </c>
      <c r="V32" s="99">
        <f t="shared" si="45"/>
        <v>1228.290272</v>
      </c>
      <c r="W32" s="99">
        <f t="shared" si="45"/>
        <v>407.65857600000004</v>
      </c>
      <c r="X32" s="99">
        <f t="shared" si="45"/>
        <v>327.42005568000008</v>
      </c>
      <c r="Y32" s="99">
        <f t="shared" si="45"/>
        <v>327.42005568000008</v>
      </c>
      <c r="Z32" s="99">
        <f t="shared" si="45"/>
        <v>327.42005568000008</v>
      </c>
      <c r="AA32" s="99">
        <f t="shared" si="45"/>
        <v>327.42005568000008</v>
      </c>
      <c r="AB32" s="99">
        <f t="shared" si="45"/>
        <v>404.39457600000003</v>
      </c>
      <c r="AC32" s="99">
        <f t="shared" si="45"/>
        <v>330.68405568000003</v>
      </c>
      <c r="AD32" s="99">
        <f t="shared" si="45"/>
        <v>1168.8329126399997</v>
      </c>
      <c r="AE32" s="99">
        <f t="shared" si="45"/>
        <v>754.78553600000021</v>
      </c>
      <c r="AF32" s="99">
        <f t="shared" si="45"/>
        <v>754.78553600000021</v>
      </c>
      <c r="AG32" s="99">
        <f t="shared" si="45"/>
        <v>754.78553600000021</v>
      </c>
      <c r="AH32" s="99">
        <f t="shared" si="45"/>
        <v>754.78553600000021</v>
      </c>
      <c r="AI32" s="99">
        <f t="shared" si="45"/>
        <v>547.44720959999995</v>
      </c>
      <c r="AJ32" s="99">
        <f t="shared" si="45"/>
        <v>288.62531584000004</v>
      </c>
      <c r="AK32" s="99">
        <f t="shared" si="45"/>
        <v>301.54517440000006</v>
      </c>
      <c r="AL32" s="99">
        <f t="shared" si="45"/>
        <v>4288.6375968000002</v>
      </c>
      <c r="AM32" s="99">
        <f t="shared" si="45"/>
        <v>3140.3703041600002</v>
      </c>
      <c r="AN32" s="99">
        <f t="shared" si="45"/>
        <v>473.84917759999996</v>
      </c>
      <c r="AO32" s="99">
        <f t="shared" si="45"/>
        <v>449.09199871999999</v>
      </c>
      <c r="AP32" s="99">
        <f t="shared" si="45"/>
        <v>365.7623289600001</v>
      </c>
      <c r="AQ32" s="99">
        <f t="shared" si="45"/>
        <v>329.80211200000008</v>
      </c>
      <c r="AR32" s="99">
        <f t="shared" si="45"/>
        <v>301.54517440000006</v>
      </c>
      <c r="AS32" s="99">
        <f t="shared" si="45"/>
        <v>301.54517440000006</v>
      </c>
      <c r="AT32" s="99">
        <f t="shared" si="45"/>
        <v>301.54517440000006</v>
      </c>
      <c r="AU32" s="99">
        <f t="shared" si="45"/>
        <v>1168.8310668799998</v>
      </c>
      <c r="AV32" s="99">
        <f t="shared" si="45"/>
        <v>449.09199871999999</v>
      </c>
      <c r="AW32" s="99">
        <f t="shared" si="45"/>
        <v>338.44000512000002</v>
      </c>
      <c r="AX32" s="99">
        <f t="shared" si="45"/>
        <v>329.80211200000008</v>
      </c>
      <c r="AY32" s="99">
        <f t="shared" si="45"/>
        <v>301.54517440000006</v>
      </c>
      <c r="AZ32" s="99">
        <f t="shared" si="45"/>
        <v>818.54851200000041</v>
      </c>
      <c r="BA32" s="99">
        <f t="shared" si="45"/>
        <v>204.0486368</v>
      </c>
      <c r="BB32" s="99">
        <f t="shared" si="45"/>
        <v>204.0486368</v>
      </c>
      <c r="BC32" s="99">
        <f t="shared" si="45"/>
        <v>204.0486368</v>
      </c>
      <c r="BD32" s="99">
        <f t="shared" si="45"/>
        <v>204.0486368</v>
      </c>
      <c r="BE32" s="99">
        <f t="shared" si="45"/>
        <v>204.0486368</v>
      </c>
      <c r="BF32" s="99">
        <f t="shared" si="45"/>
        <v>204.0486368</v>
      </c>
      <c r="BG32" s="99">
        <f t="shared" si="45"/>
        <v>204.0486368</v>
      </c>
      <c r="BH32" s="99">
        <f t="shared" si="45"/>
        <v>204.0486368</v>
      </c>
      <c r="BI32" s="99">
        <f t="shared" si="45"/>
        <v>204.0486368</v>
      </c>
      <c r="BJ32" s="99">
        <f t="shared" si="45"/>
        <v>204.0486368</v>
      </c>
      <c r="BK32" s="99">
        <f t="shared" si="45"/>
        <v>204.0486368</v>
      </c>
      <c r="BL32" s="99">
        <f t="shared" si="45"/>
        <v>204.0486368</v>
      </c>
      <c r="BM32" s="99">
        <f t="shared" si="45"/>
        <v>204.0486368</v>
      </c>
      <c r="BN32" s="99">
        <f t="shared" si="45"/>
        <v>204.0486368</v>
      </c>
      <c r="BO32" s="99">
        <f t="shared" si="45"/>
        <v>204.0486368</v>
      </c>
      <c r="BP32" s="99">
        <f t="shared" si="45"/>
        <v>204.0486368</v>
      </c>
      <c r="BQ32" s="99">
        <f t="shared" si="45"/>
        <v>204.0486368</v>
      </c>
      <c r="BR32" s="99">
        <f t="shared" ref="BR32:EC32" si="46">+BR30+BR31</f>
        <v>204.0486368</v>
      </c>
      <c r="BS32" s="99">
        <f t="shared" si="46"/>
        <v>204.0486368</v>
      </c>
      <c r="BT32" s="99">
        <f t="shared" si="46"/>
        <v>204.0486368</v>
      </c>
      <c r="BU32" s="99">
        <f t="shared" si="46"/>
        <v>202.45863679999999</v>
      </c>
      <c r="BV32" s="99">
        <f t="shared" si="46"/>
        <v>1130.7548838400003</v>
      </c>
      <c r="BW32" s="99">
        <f t="shared" si="46"/>
        <v>1026.1519731200001</v>
      </c>
      <c r="BX32" s="99">
        <f t="shared" si="46"/>
        <v>778.26809600000013</v>
      </c>
      <c r="BY32" s="99">
        <f t="shared" si="46"/>
        <v>3140.3703041600002</v>
      </c>
      <c r="BZ32" s="99">
        <f t="shared" si="46"/>
        <v>1781.3252239999999</v>
      </c>
      <c r="CA32" s="99">
        <f t="shared" si="46"/>
        <v>581.26364223999997</v>
      </c>
      <c r="CB32" s="99">
        <f t="shared" si="46"/>
        <v>581.26364223999997</v>
      </c>
      <c r="CC32" s="99">
        <f t="shared" si="46"/>
        <v>581.26312000000007</v>
      </c>
      <c r="CD32" s="99">
        <f t="shared" si="46"/>
        <v>742.81137600000022</v>
      </c>
      <c r="CE32" s="99">
        <f t="shared" si="46"/>
        <v>742.81137600000022</v>
      </c>
      <c r="CF32" s="99">
        <f t="shared" si="46"/>
        <v>778.26809600000013</v>
      </c>
      <c r="CG32" s="99">
        <f t="shared" si="46"/>
        <v>584.06860415999995</v>
      </c>
      <c r="CH32" s="99">
        <f t="shared" si="46"/>
        <v>581.26364223999997</v>
      </c>
      <c r="CI32" s="99">
        <f t="shared" si="46"/>
        <v>1781.32588616</v>
      </c>
      <c r="CJ32" s="99">
        <f t="shared" si="46"/>
        <v>753.18553600000018</v>
      </c>
      <c r="CK32" s="99">
        <f t="shared" si="46"/>
        <v>547.44720959999995</v>
      </c>
      <c r="CL32" s="99">
        <f t="shared" si="46"/>
        <v>547.44720959999995</v>
      </c>
      <c r="CM32" s="99">
        <f t="shared" si="46"/>
        <v>547.44720959999995</v>
      </c>
      <c r="CN32" s="99">
        <f t="shared" si="46"/>
        <v>1612.1199334399998</v>
      </c>
      <c r="CO32" s="99">
        <f t="shared" si="46"/>
        <v>2353.9825092799992</v>
      </c>
      <c r="CP32" s="99">
        <f t="shared" si="46"/>
        <v>1130.7548838400003</v>
      </c>
      <c r="CQ32" s="99">
        <f t="shared" si="46"/>
        <v>744.33248000000026</v>
      </c>
      <c r="CR32" s="99">
        <f t="shared" si="46"/>
        <v>512.96959936000007</v>
      </c>
      <c r="CS32" s="99">
        <f t="shared" si="46"/>
        <v>413.80640704000001</v>
      </c>
      <c r="CT32" s="99">
        <f t="shared" si="46"/>
        <v>413.80640704000001</v>
      </c>
      <c r="CU32" s="99">
        <f t="shared" si="46"/>
        <v>413.80640704000001</v>
      </c>
      <c r="CV32" s="99">
        <f t="shared" si="46"/>
        <v>413.80686400000002</v>
      </c>
      <c r="CW32" s="99">
        <f t="shared" si="46"/>
        <v>301.54517440000006</v>
      </c>
      <c r="CX32" s="99">
        <f t="shared" si="46"/>
        <v>2353.9825092799992</v>
      </c>
      <c r="CY32" s="99">
        <f t="shared" si="46"/>
        <v>1168.8329126399997</v>
      </c>
      <c r="CZ32" s="99">
        <f t="shared" si="46"/>
        <v>744.33248000000026</v>
      </c>
      <c r="DA32" s="99">
        <f t="shared" si="46"/>
        <v>744.33248000000026</v>
      </c>
      <c r="DB32" s="99">
        <f t="shared" si="46"/>
        <v>512.96959936000007</v>
      </c>
      <c r="DC32" s="99">
        <f t="shared" si="46"/>
        <v>512.96959936000007</v>
      </c>
      <c r="DD32" s="99">
        <f t="shared" si="46"/>
        <v>413.80640704000001</v>
      </c>
      <c r="DE32" s="99">
        <f t="shared" si="46"/>
        <v>413.80640704000001</v>
      </c>
      <c r="DF32" s="99">
        <f t="shared" si="46"/>
        <v>581.26364223999997</v>
      </c>
      <c r="DG32" s="99">
        <f t="shared" si="46"/>
        <v>329.80211200000008</v>
      </c>
      <c r="DH32" s="99">
        <f t="shared" si="46"/>
        <v>329.80211200000008</v>
      </c>
      <c r="DI32" s="99">
        <f t="shared" si="46"/>
        <v>329.80211200000008</v>
      </c>
      <c r="DJ32" s="99">
        <f t="shared" si="46"/>
        <v>301.54517440000006</v>
      </c>
      <c r="DK32" s="99">
        <f t="shared" si="46"/>
        <v>301.54517440000006</v>
      </c>
      <c r="DL32" s="99">
        <f t="shared" si="46"/>
        <v>449.09199871999999</v>
      </c>
      <c r="DM32" s="99">
        <f t="shared" si="46"/>
        <v>3140.3703041600002</v>
      </c>
      <c r="DN32" s="99">
        <f t="shared" si="46"/>
        <v>512.96959936000007</v>
      </c>
      <c r="DO32" s="99">
        <f t="shared" si="46"/>
        <v>778.35956416000022</v>
      </c>
      <c r="DP32" s="99">
        <f t="shared" si="46"/>
        <v>449.09199871999999</v>
      </c>
      <c r="DQ32" s="99">
        <f t="shared" si="46"/>
        <v>449.09199871999999</v>
      </c>
      <c r="DR32" s="99">
        <f t="shared" si="46"/>
        <v>413.80640704000001</v>
      </c>
      <c r="DS32" s="99">
        <f t="shared" si="46"/>
        <v>413.80640704000001</v>
      </c>
      <c r="DT32" s="99">
        <f t="shared" si="46"/>
        <v>365.7623289600001</v>
      </c>
      <c r="DU32" s="99">
        <f t="shared" si="46"/>
        <v>301.54517440000006</v>
      </c>
      <c r="DV32" s="99">
        <f t="shared" si="46"/>
        <v>301.54517440000006</v>
      </c>
      <c r="DW32" s="99">
        <f t="shared" si="46"/>
        <v>818.54851200000041</v>
      </c>
      <c r="DX32" s="99">
        <f t="shared" si="46"/>
        <v>449.09199871999999</v>
      </c>
      <c r="DY32" s="99">
        <f t="shared" si="46"/>
        <v>365.7623289600001</v>
      </c>
      <c r="DZ32" s="99">
        <f t="shared" si="46"/>
        <v>365.7623289600001</v>
      </c>
      <c r="EA32" s="99">
        <f t="shared" si="46"/>
        <v>365.7623289600001</v>
      </c>
      <c r="EB32" s="99">
        <f t="shared" si="46"/>
        <v>288.62531584000004</v>
      </c>
      <c r="EC32" s="99">
        <f t="shared" si="46"/>
        <v>301.54517440000006</v>
      </c>
      <c r="ED32" s="99">
        <f t="shared" ref="ED32:EY32" si="47">+ED30+ED31</f>
        <v>301.54517440000006</v>
      </c>
      <c r="EE32" s="99">
        <f t="shared" si="47"/>
        <v>301.54517440000006</v>
      </c>
      <c r="EF32" s="99">
        <f t="shared" si="47"/>
        <v>301.54517440000006</v>
      </c>
      <c r="EG32" s="99">
        <f t="shared" si="47"/>
        <v>1612.1198479999996</v>
      </c>
      <c r="EH32" s="99">
        <f t="shared" si="47"/>
        <v>365.7623289600001</v>
      </c>
      <c r="EI32" s="99">
        <f t="shared" si="47"/>
        <v>818.54880000000003</v>
      </c>
      <c r="EJ32" s="99">
        <f t="shared" si="47"/>
        <v>365.7623289600001</v>
      </c>
      <c r="EK32" s="99">
        <f t="shared" si="47"/>
        <v>856.79035200000021</v>
      </c>
      <c r="EL32" s="99">
        <f t="shared" si="47"/>
        <v>512.96959936000007</v>
      </c>
      <c r="EM32" s="99">
        <f t="shared" si="47"/>
        <v>329.80211200000008</v>
      </c>
      <c r="EN32" s="99">
        <f t="shared" si="47"/>
        <v>512.96959936000007</v>
      </c>
      <c r="EO32" s="99">
        <f t="shared" si="47"/>
        <v>2353.9825092799992</v>
      </c>
      <c r="EP32" s="99">
        <f t="shared" si="47"/>
        <v>1781.32588616</v>
      </c>
      <c r="EQ32" s="99">
        <f t="shared" si="47"/>
        <v>382.44417600000003</v>
      </c>
      <c r="ER32" s="99">
        <f t="shared" si="47"/>
        <v>284.83096000000006</v>
      </c>
      <c r="ES32" s="99">
        <f t="shared" si="47"/>
        <v>277.05240000000003</v>
      </c>
      <c r="ET32" s="99">
        <f t="shared" si="47"/>
        <v>702.86880000000008</v>
      </c>
      <c r="EU32" s="99">
        <f t="shared" si="47"/>
        <v>382.44417600000003</v>
      </c>
      <c r="EV32" s="99">
        <f t="shared" si="47"/>
        <v>702.86880000000008</v>
      </c>
      <c r="EW32" s="99">
        <f t="shared" si="47"/>
        <v>517.48129599999993</v>
      </c>
      <c r="EX32" s="99">
        <f t="shared" si="47"/>
        <v>517.48129599999993</v>
      </c>
      <c r="EY32" s="99">
        <f t="shared" si="47"/>
        <v>375.60827200000006</v>
      </c>
    </row>
    <row r="33" spans="2:155" x14ac:dyDescent="0.25">
      <c r="D33" s="95" t="s">
        <v>940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99">
        <v>0</v>
      </c>
      <c r="AN33" s="99">
        <v>0</v>
      </c>
      <c r="AO33" s="99">
        <v>0</v>
      </c>
      <c r="AP33" s="99">
        <v>0</v>
      </c>
      <c r="AQ33" s="99">
        <v>0</v>
      </c>
      <c r="AR33" s="99">
        <v>0</v>
      </c>
      <c r="AS33" s="99">
        <v>0</v>
      </c>
      <c r="AT33" s="99">
        <v>0</v>
      </c>
      <c r="AU33" s="99">
        <v>0</v>
      </c>
      <c r="AV33" s="99">
        <v>0</v>
      </c>
      <c r="AW33" s="99">
        <v>0</v>
      </c>
      <c r="AX33" s="99">
        <v>0</v>
      </c>
      <c r="AY33" s="99">
        <v>0</v>
      </c>
      <c r="AZ33" s="99">
        <v>0</v>
      </c>
      <c r="BA33" s="99">
        <v>0</v>
      </c>
      <c r="BB33" s="99">
        <v>0</v>
      </c>
      <c r="BC33" s="99">
        <v>0</v>
      </c>
      <c r="BD33" s="99">
        <v>0</v>
      </c>
      <c r="BE33" s="99">
        <v>0</v>
      </c>
      <c r="BF33" s="99">
        <v>0</v>
      </c>
      <c r="BG33" s="99">
        <v>0</v>
      </c>
      <c r="BH33" s="99">
        <v>0</v>
      </c>
      <c r="BI33" s="99">
        <v>0</v>
      </c>
      <c r="BJ33" s="99">
        <v>0</v>
      </c>
      <c r="BK33" s="99">
        <v>0</v>
      </c>
      <c r="BL33" s="99">
        <v>0</v>
      </c>
      <c r="BM33" s="99">
        <v>0</v>
      </c>
      <c r="BN33" s="99">
        <v>0</v>
      </c>
      <c r="BO33" s="99">
        <v>0</v>
      </c>
      <c r="BP33" s="99">
        <v>0</v>
      </c>
      <c r="BQ33" s="99">
        <v>0</v>
      </c>
      <c r="BR33" s="99">
        <v>0</v>
      </c>
      <c r="BS33" s="99">
        <v>0</v>
      </c>
      <c r="BT33" s="99">
        <v>0</v>
      </c>
      <c r="BU33" s="99">
        <v>0</v>
      </c>
      <c r="BV33" s="99">
        <v>0</v>
      </c>
      <c r="BW33" s="99">
        <v>0</v>
      </c>
      <c r="BX33" s="99">
        <v>0</v>
      </c>
      <c r="BY33" s="99">
        <v>0</v>
      </c>
      <c r="BZ33" s="99">
        <v>0</v>
      </c>
      <c r="CA33" s="99">
        <v>0</v>
      </c>
      <c r="CB33" s="99">
        <v>0</v>
      </c>
      <c r="CC33" s="99">
        <v>0</v>
      </c>
      <c r="CD33" s="99">
        <v>0</v>
      </c>
      <c r="CE33" s="99">
        <v>0</v>
      </c>
      <c r="CF33" s="99">
        <v>0</v>
      </c>
      <c r="CG33" s="99">
        <v>0</v>
      </c>
      <c r="CH33" s="99">
        <v>0</v>
      </c>
      <c r="CI33" s="99">
        <v>0</v>
      </c>
      <c r="CJ33" s="99">
        <v>0</v>
      </c>
      <c r="CK33" s="99">
        <v>0</v>
      </c>
      <c r="CL33" s="99">
        <v>0</v>
      </c>
      <c r="CM33" s="99">
        <v>0</v>
      </c>
      <c r="CN33" s="99">
        <v>0</v>
      </c>
      <c r="CO33" s="99">
        <v>0</v>
      </c>
      <c r="CP33" s="99">
        <v>0</v>
      </c>
      <c r="CQ33" s="99">
        <v>0</v>
      </c>
      <c r="CR33" s="99">
        <v>0</v>
      </c>
      <c r="CS33" s="99">
        <v>0</v>
      </c>
      <c r="CT33" s="99">
        <v>0</v>
      </c>
      <c r="CU33" s="99">
        <v>0</v>
      </c>
      <c r="CV33" s="99">
        <v>0</v>
      </c>
      <c r="CW33" s="99">
        <v>0</v>
      </c>
      <c r="CX33" s="99">
        <v>0</v>
      </c>
      <c r="CY33" s="99">
        <v>0</v>
      </c>
      <c r="CZ33" s="99">
        <v>0</v>
      </c>
      <c r="DA33" s="99">
        <v>0</v>
      </c>
      <c r="DB33" s="99">
        <v>0</v>
      </c>
      <c r="DC33" s="99">
        <v>0</v>
      </c>
      <c r="DD33" s="99">
        <v>0</v>
      </c>
      <c r="DE33" s="99">
        <v>0</v>
      </c>
      <c r="DF33" s="99">
        <v>0</v>
      </c>
      <c r="DG33" s="99">
        <v>0</v>
      </c>
      <c r="DH33" s="99">
        <v>0</v>
      </c>
      <c r="DI33" s="99">
        <v>0</v>
      </c>
      <c r="DJ33" s="99">
        <v>0</v>
      </c>
      <c r="DK33" s="99">
        <v>0</v>
      </c>
      <c r="DL33" s="99">
        <v>0</v>
      </c>
      <c r="DM33" s="99">
        <v>0</v>
      </c>
      <c r="DN33" s="99">
        <v>0</v>
      </c>
      <c r="DO33" s="99">
        <v>0</v>
      </c>
      <c r="DP33" s="99">
        <v>0</v>
      </c>
      <c r="DQ33" s="99">
        <v>0</v>
      </c>
      <c r="DR33" s="99">
        <v>0</v>
      </c>
      <c r="DS33" s="99">
        <v>0</v>
      </c>
      <c r="DT33" s="99">
        <v>0</v>
      </c>
      <c r="DU33" s="99">
        <v>0</v>
      </c>
      <c r="DV33" s="99">
        <v>0</v>
      </c>
      <c r="DW33" s="99">
        <v>0</v>
      </c>
      <c r="DX33" s="99">
        <v>0</v>
      </c>
      <c r="DY33" s="99">
        <v>0</v>
      </c>
      <c r="DZ33" s="99">
        <v>0</v>
      </c>
      <c r="EA33" s="99">
        <v>0</v>
      </c>
      <c r="EB33" s="99">
        <v>0</v>
      </c>
      <c r="EC33" s="99">
        <v>0</v>
      </c>
      <c r="ED33" s="99">
        <v>0</v>
      </c>
      <c r="EE33" s="99">
        <v>0</v>
      </c>
      <c r="EF33" s="99">
        <v>0</v>
      </c>
      <c r="EG33" s="99">
        <v>0</v>
      </c>
      <c r="EH33" s="99">
        <v>0</v>
      </c>
      <c r="EI33" s="99">
        <v>0</v>
      </c>
      <c r="EJ33" s="99">
        <v>0</v>
      </c>
      <c r="EK33" s="99">
        <v>0</v>
      </c>
      <c r="EL33" s="99">
        <v>0</v>
      </c>
      <c r="EM33" s="99">
        <v>0</v>
      </c>
      <c r="EN33" s="99">
        <v>0</v>
      </c>
      <c r="EO33" s="99">
        <v>0</v>
      </c>
      <c r="EP33" s="99">
        <v>0</v>
      </c>
      <c r="EQ33" s="99">
        <v>0</v>
      </c>
      <c r="ER33" s="99">
        <v>0</v>
      </c>
      <c r="ES33" s="99">
        <v>0</v>
      </c>
      <c r="ET33" s="99">
        <v>0</v>
      </c>
      <c r="EU33" s="99">
        <v>0</v>
      </c>
      <c r="EV33" s="99">
        <v>0</v>
      </c>
      <c r="EW33" s="99">
        <v>0</v>
      </c>
      <c r="EX33" s="99">
        <v>0</v>
      </c>
      <c r="EY33" s="99">
        <v>0</v>
      </c>
    </row>
    <row r="34" spans="2:155" x14ac:dyDescent="0.25">
      <c r="D34" s="95" t="s">
        <v>941</v>
      </c>
      <c r="E34" s="99">
        <f>+E32+E33</f>
        <v>11235.27405</v>
      </c>
      <c r="F34" s="99">
        <f t="shared" ref="F34:BQ34" si="48">+F32+F33</f>
        <v>3140.3703041600002</v>
      </c>
      <c r="G34" s="99">
        <f t="shared" si="48"/>
        <v>707.26438400000018</v>
      </c>
      <c r="H34" s="99">
        <f t="shared" si="48"/>
        <v>5205.8212353600011</v>
      </c>
      <c r="I34" s="99">
        <f t="shared" si="48"/>
        <v>449.09199871999999</v>
      </c>
      <c r="J34" s="99">
        <f t="shared" si="48"/>
        <v>1228.2903795200002</v>
      </c>
      <c r="K34" s="99">
        <f t="shared" si="48"/>
        <v>856.79035200000021</v>
      </c>
      <c r="L34" s="99">
        <f t="shared" si="48"/>
        <v>856.79035200000021</v>
      </c>
      <c r="M34" s="99">
        <f t="shared" si="48"/>
        <v>449.09199871999999</v>
      </c>
      <c r="N34" s="99">
        <f t="shared" si="48"/>
        <v>2743.2647383999993</v>
      </c>
      <c r="O34" s="99">
        <f t="shared" si="48"/>
        <v>329.80211200000008</v>
      </c>
      <c r="P34" s="99">
        <f t="shared" si="48"/>
        <v>449.09199871999999</v>
      </c>
      <c r="Q34" s="99">
        <f t="shared" si="48"/>
        <v>301.54517440000006</v>
      </c>
      <c r="R34" s="99">
        <f t="shared" si="48"/>
        <v>1228.2903795200002</v>
      </c>
      <c r="S34" s="99">
        <f t="shared" si="48"/>
        <v>449.09199871999999</v>
      </c>
      <c r="T34" s="99">
        <f t="shared" si="48"/>
        <v>3140.3703041600002</v>
      </c>
      <c r="U34" s="99">
        <f t="shared" si="48"/>
        <v>744.33248000000026</v>
      </c>
      <c r="V34" s="99">
        <f t="shared" si="48"/>
        <v>1228.290272</v>
      </c>
      <c r="W34" s="99">
        <f t="shared" si="48"/>
        <v>407.65857600000004</v>
      </c>
      <c r="X34" s="99">
        <f t="shared" si="48"/>
        <v>327.42005568000008</v>
      </c>
      <c r="Y34" s="99">
        <f t="shared" si="48"/>
        <v>327.42005568000008</v>
      </c>
      <c r="Z34" s="99">
        <f t="shared" si="48"/>
        <v>327.42005568000008</v>
      </c>
      <c r="AA34" s="99">
        <f t="shared" si="48"/>
        <v>327.42005568000008</v>
      </c>
      <c r="AB34" s="99">
        <f t="shared" si="48"/>
        <v>404.39457600000003</v>
      </c>
      <c r="AC34" s="99">
        <f t="shared" si="48"/>
        <v>330.68405568000003</v>
      </c>
      <c r="AD34" s="99">
        <f t="shared" si="48"/>
        <v>1168.8329126399997</v>
      </c>
      <c r="AE34" s="99">
        <f t="shared" si="48"/>
        <v>754.78553600000021</v>
      </c>
      <c r="AF34" s="99">
        <f t="shared" si="48"/>
        <v>754.78553600000021</v>
      </c>
      <c r="AG34" s="99">
        <f t="shared" si="48"/>
        <v>754.78553600000021</v>
      </c>
      <c r="AH34" s="99">
        <f t="shared" si="48"/>
        <v>754.78553600000021</v>
      </c>
      <c r="AI34" s="99">
        <f t="shared" si="48"/>
        <v>547.44720959999995</v>
      </c>
      <c r="AJ34" s="99">
        <f t="shared" si="48"/>
        <v>288.62531584000004</v>
      </c>
      <c r="AK34" s="99">
        <f t="shared" si="48"/>
        <v>301.54517440000006</v>
      </c>
      <c r="AL34" s="99">
        <f t="shared" si="48"/>
        <v>4288.6375968000002</v>
      </c>
      <c r="AM34" s="99">
        <f t="shared" si="48"/>
        <v>3140.3703041600002</v>
      </c>
      <c r="AN34" s="99">
        <f t="shared" si="48"/>
        <v>473.84917759999996</v>
      </c>
      <c r="AO34" s="99">
        <f t="shared" si="48"/>
        <v>449.09199871999999</v>
      </c>
      <c r="AP34" s="99">
        <f t="shared" si="48"/>
        <v>365.7623289600001</v>
      </c>
      <c r="AQ34" s="99">
        <f t="shared" si="48"/>
        <v>329.80211200000008</v>
      </c>
      <c r="AR34" s="99">
        <f t="shared" si="48"/>
        <v>301.54517440000006</v>
      </c>
      <c r="AS34" s="99">
        <f t="shared" si="48"/>
        <v>301.54517440000006</v>
      </c>
      <c r="AT34" s="99">
        <f t="shared" si="48"/>
        <v>301.54517440000006</v>
      </c>
      <c r="AU34" s="99">
        <f t="shared" si="48"/>
        <v>1168.8310668799998</v>
      </c>
      <c r="AV34" s="99">
        <f t="shared" si="48"/>
        <v>449.09199871999999</v>
      </c>
      <c r="AW34" s="99">
        <f t="shared" si="48"/>
        <v>338.44000512000002</v>
      </c>
      <c r="AX34" s="99">
        <f t="shared" si="48"/>
        <v>329.80211200000008</v>
      </c>
      <c r="AY34" s="99">
        <f t="shared" si="48"/>
        <v>301.54517440000006</v>
      </c>
      <c r="AZ34" s="99">
        <f t="shared" si="48"/>
        <v>818.54851200000041</v>
      </c>
      <c r="BA34" s="99">
        <f t="shared" si="48"/>
        <v>204.0486368</v>
      </c>
      <c r="BB34" s="99">
        <f t="shared" si="48"/>
        <v>204.0486368</v>
      </c>
      <c r="BC34" s="99">
        <f t="shared" si="48"/>
        <v>204.0486368</v>
      </c>
      <c r="BD34" s="99">
        <f t="shared" si="48"/>
        <v>204.0486368</v>
      </c>
      <c r="BE34" s="99">
        <f t="shared" si="48"/>
        <v>204.0486368</v>
      </c>
      <c r="BF34" s="99">
        <f t="shared" si="48"/>
        <v>204.0486368</v>
      </c>
      <c r="BG34" s="99">
        <f t="shared" si="48"/>
        <v>204.0486368</v>
      </c>
      <c r="BH34" s="99">
        <f t="shared" si="48"/>
        <v>204.0486368</v>
      </c>
      <c r="BI34" s="99">
        <f t="shared" si="48"/>
        <v>204.0486368</v>
      </c>
      <c r="BJ34" s="99">
        <f t="shared" si="48"/>
        <v>204.0486368</v>
      </c>
      <c r="BK34" s="99">
        <f t="shared" si="48"/>
        <v>204.0486368</v>
      </c>
      <c r="BL34" s="99">
        <f t="shared" si="48"/>
        <v>204.0486368</v>
      </c>
      <c r="BM34" s="99">
        <f t="shared" si="48"/>
        <v>204.0486368</v>
      </c>
      <c r="BN34" s="99">
        <f t="shared" si="48"/>
        <v>204.0486368</v>
      </c>
      <c r="BO34" s="99">
        <f t="shared" si="48"/>
        <v>204.0486368</v>
      </c>
      <c r="BP34" s="99">
        <f t="shared" si="48"/>
        <v>204.0486368</v>
      </c>
      <c r="BQ34" s="99">
        <f t="shared" si="48"/>
        <v>204.0486368</v>
      </c>
      <c r="BR34" s="99">
        <f t="shared" ref="BR34:EC34" si="49">+BR32+BR33</f>
        <v>204.0486368</v>
      </c>
      <c r="BS34" s="99">
        <f t="shared" si="49"/>
        <v>204.0486368</v>
      </c>
      <c r="BT34" s="99">
        <f t="shared" si="49"/>
        <v>204.0486368</v>
      </c>
      <c r="BU34" s="99">
        <f t="shared" si="49"/>
        <v>202.45863679999999</v>
      </c>
      <c r="BV34" s="99">
        <f t="shared" si="49"/>
        <v>1130.7548838400003</v>
      </c>
      <c r="BW34" s="99">
        <f t="shared" si="49"/>
        <v>1026.1519731200001</v>
      </c>
      <c r="BX34" s="99">
        <f t="shared" si="49"/>
        <v>778.26809600000013</v>
      </c>
      <c r="BY34" s="99">
        <f t="shared" si="49"/>
        <v>3140.3703041600002</v>
      </c>
      <c r="BZ34" s="99">
        <f t="shared" si="49"/>
        <v>1781.3252239999999</v>
      </c>
      <c r="CA34" s="99">
        <f t="shared" si="49"/>
        <v>581.26364223999997</v>
      </c>
      <c r="CB34" s="99">
        <f t="shared" si="49"/>
        <v>581.26364223999997</v>
      </c>
      <c r="CC34" s="99">
        <f t="shared" si="49"/>
        <v>581.26312000000007</v>
      </c>
      <c r="CD34" s="99">
        <f t="shared" si="49"/>
        <v>742.81137600000022</v>
      </c>
      <c r="CE34" s="99">
        <f t="shared" si="49"/>
        <v>742.81137600000022</v>
      </c>
      <c r="CF34" s="99">
        <f t="shared" si="49"/>
        <v>778.26809600000013</v>
      </c>
      <c r="CG34" s="99">
        <f t="shared" si="49"/>
        <v>584.06860415999995</v>
      </c>
      <c r="CH34" s="99">
        <f t="shared" si="49"/>
        <v>581.26364223999997</v>
      </c>
      <c r="CI34" s="99">
        <f t="shared" si="49"/>
        <v>1781.32588616</v>
      </c>
      <c r="CJ34" s="99">
        <f t="shared" si="49"/>
        <v>753.18553600000018</v>
      </c>
      <c r="CK34" s="99">
        <f t="shared" si="49"/>
        <v>547.44720959999995</v>
      </c>
      <c r="CL34" s="99">
        <f t="shared" si="49"/>
        <v>547.44720959999995</v>
      </c>
      <c r="CM34" s="99">
        <f t="shared" si="49"/>
        <v>547.44720959999995</v>
      </c>
      <c r="CN34" s="99">
        <f t="shared" si="49"/>
        <v>1612.1199334399998</v>
      </c>
      <c r="CO34" s="99">
        <f t="shared" si="49"/>
        <v>2353.9825092799992</v>
      </c>
      <c r="CP34" s="99">
        <f t="shared" si="49"/>
        <v>1130.7548838400003</v>
      </c>
      <c r="CQ34" s="99">
        <f t="shared" si="49"/>
        <v>744.33248000000026</v>
      </c>
      <c r="CR34" s="99">
        <f t="shared" si="49"/>
        <v>512.96959936000007</v>
      </c>
      <c r="CS34" s="99">
        <f t="shared" si="49"/>
        <v>413.80640704000001</v>
      </c>
      <c r="CT34" s="99">
        <f t="shared" si="49"/>
        <v>413.80640704000001</v>
      </c>
      <c r="CU34" s="99">
        <f t="shared" si="49"/>
        <v>413.80640704000001</v>
      </c>
      <c r="CV34" s="99">
        <f t="shared" si="49"/>
        <v>413.80686400000002</v>
      </c>
      <c r="CW34" s="99">
        <f t="shared" si="49"/>
        <v>301.54517440000006</v>
      </c>
      <c r="CX34" s="99">
        <f t="shared" si="49"/>
        <v>2353.9825092799992</v>
      </c>
      <c r="CY34" s="99">
        <f t="shared" si="49"/>
        <v>1168.8329126399997</v>
      </c>
      <c r="CZ34" s="99">
        <f t="shared" si="49"/>
        <v>744.33248000000026</v>
      </c>
      <c r="DA34" s="99">
        <f t="shared" si="49"/>
        <v>744.33248000000026</v>
      </c>
      <c r="DB34" s="99">
        <f t="shared" si="49"/>
        <v>512.96959936000007</v>
      </c>
      <c r="DC34" s="99">
        <f t="shared" si="49"/>
        <v>512.96959936000007</v>
      </c>
      <c r="DD34" s="99">
        <f t="shared" si="49"/>
        <v>413.80640704000001</v>
      </c>
      <c r="DE34" s="99">
        <f t="shared" si="49"/>
        <v>413.80640704000001</v>
      </c>
      <c r="DF34" s="99">
        <f t="shared" si="49"/>
        <v>581.26364223999997</v>
      </c>
      <c r="DG34" s="99">
        <f t="shared" si="49"/>
        <v>329.80211200000008</v>
      </c>
      <c r="DH34" s="99">
        <f t="shared" si="49"/>
        <v>329.80211200000008</v>
      </c>
      <c r="DI34" s="99">
        <f t="shared" si="49"/>
        <v>329.80211200000008</v>
      </c>
      <c r="DJ34" s="99">
        <f t="shared" si="49"/>
        <v>301.54517440000006</v>
      </c>
      <c r="DK34" s="99">
        <f t="shared" si="49"/>
        <v>301.54517440000006</v>
      </c>
      <c r="DL34" s="99">
        <f t="shared" si="49"/>
        <v>449.09199871999999</v>
      </c>
      <c r="DM34" s="99">
        <f t="shared" si="49"/>
        <v>3140.3703041600002</v>
      </c>
      <c r="DN34" s="99">
        <f t="shared" si="49"/>
        <v>512.96959936000007</v>
      </c>
      <c r="DO34" s="99">
        <f t="shared" si="49"/>
        <v>778.35956416000022</v>
      </c>
      <c r="DP34" s="99">
        <f t="shared" si="49"/>
        <v>449.09199871999999</v>
      </c>
      <c r="DQ34" s="99">
        <f t="shared" si="49"/>
        <v>449.09199871999999</v>
      </c>
      <c r="DR34" s="99">
        <f t="shared" si="49"/>
        <v>413.80640704000001</v>
      </c>
      <c r="DS34" s="99">
        <f t="shared" si="49"/>
        <v>413.80640704000001</v>
      </c>
      <c r="DT34" s="99">
        <f t="shared" si="49"/>
        <v>365.7623289600001</v>
      </c>
      <c r="DU34" s="99">
        <f t="shared" si="49"/>
        <v>301.54517440000006</v>
      </c>
      <c r="DV34" s="99">
        <f t="shared" si="49"/>
        <v>301.54517440000006</v>
      </c>
      <c r="DW34" s="99">
        <f t="shared" si="49"/>
        <v>818.54851200000041</v>
      </c>
      <c r="DX34" s="99">
        <f t="shared" si="49"/>
        <v>449.09199871999999</v>
      </c>
      <c r="DY34" s="99">
        <f t="shared" si="49"/>
        <v>365.7623289600001</v>
      </c>
      <c r="DZ34" s="99">
        <f t="shared" si="49"/>
        <v>365.7623289600001</v>
      </c>
      <c r="EA34" s="99">
        <f t="shared" si="49"/>
        <v>365.7623289600001</v>
      </c>
      <c r="EB34" s="99">
        <f t="shared" si="49"/>
        <v>288.62531584000004</v>
      </c>
      <c r="EC34" s="99">
        <f t="shared" si="49"/>
        <v>301.54517440000006</v>
      </c>
      <c r="ED34" s="99">
        <f t="shared" ref="ED34:EY34" si="50">+ED32+ED33</f>
        <v>301.54517440000006</v>
      </c>
      <c r="EE34" s="99">
        <f t="shared" si="50"/>
        <v>301.54517440000006</v>
      </c>
      <c r="EF34" s="99">
        <f t="shared" si="50"/>
        <v>301.54517440000006</v>
      </c>
      <c r="EG34" s="99">
        <f t="shared" si="50"/>
        <v>1612.1198479999996</v>
      </c>
      <c r="EH34" s="99">
        <f t="shared" si="50"/>
        <v>365.7623289600001</v>
      </c>
      <c r="EI34" s="99">
        <f t="shared" si="50"/>
        <v>818.54880000000003</v>
      </c>
      <c r="EJ34" s="99">
        <f t="shared" si="50"/>
        <v>365.7623289600001</v>
      </c>
      <c r="EK34" s="99">
        <f t="shared" si="50"/>
        <v>856.79035200000021</v>
      </c>
      <c r="EL34" s="99">
        <f t="shared" si="50"/>
        <v>512.96959936000007</v>
      </c>
      <c r="EM34" s="99">
        <f t="shared" si="50"/>
        <v>329.80211200000008</v>
      </c>
      <c r="EN34" s="99">
        <f t="shared" si="50"/>
        <v>512.96959936000007</v>
      </c>
      <c r="EO34" s="99">
        <f t="shared" si="50"/>
        <v>2353.9825092799992</v>
      </c>
      <c r="EP34" s="99">
        <f t="shared" si="50"/>
        <v>1781.32588616</v>
      </c>
      <c r="EQ34" s="99">
        <f t="shared" si="50"/>
        <v>382.44417600000003</v>
      </c>
      <c r="ER34" s="99">
        <f t="shared" si="50"/>
        <v>284.83096000000006</v>
      </c>
      <c r="ES34" s="99">
        <f t="shared" si="50"/>
        <v>277.05240000000003</v>
      </c>
      <c r="ET34" s="99">
        <f t="shared" si="50"/>
        <v>702.86880000000008</v>
      </c>
      <c r="EU34" s="99">
        <f t="shared" si="50"/>
        <v>382.44417600000003</v>
      </c>
      <c r="EV34" s="99">
        <f t="shared" si="50"/>
        <v>702.86880000000008</v>
      </c>
      <c r="EW34" s="99">
        <f t="shared" si="50"/>
        <v>517.48129599999993</v>
      </c>
      <c r="EX34" s="99">
        <f t="shared" si="50"/>
        <v>517.48129599999993</v>
      </c>
      <c r="EY34" s="99">
        <f t="shared" si="50"/>
        <v>375.60827200000006</v>
      </c>
    </row>
    <row r="37" spans="2:155" x14ac:dyDescent="0.25">
      <c r="E37" s="101">
        <v>2001.5814171004565</v>
      </c>
      <c r="F37" s="101">
        <v>789.54747168036533</v>
      </c>
      <c r="G37" s="101">
        <v>348.6693129552512</v>
      </c>
      <c r="H37" s="101">
        <v>1179.30088216895</v>
      </c>
      <c r="I37" s="101">
        <v>242.96905583105024</v>
      </c>
      <c r="J37" s="101">
        <v>465.78024776894978</v>
      </c>
      <c r="K37" s="101">
        <v>367.17231507305939</v>
      </c>
      <c r="L37" s="101">
        <v>381.27737399543383</v>
      </c>
      <c r="M37" s="101">
        <v>254.05287830593605</v>
      </c>
      <c r="N37" s="101">
        <v>580.02472305936067</v>
      </c>
      <c r="O37" s="101">
        <v>201.26525696347034</v>
      </c>
      <c r="P37" s="101">
        <v>244.13577398630136</v>
      </c>
      <c r="Q37" s="101">
        <v>191.3866186757991</v>
      </c>
      <c r="R37" s="101">
        <v>451.32703671232878</v>
      </c>
      <c r="S37" s="101">
        <v>242.96905583105024</v>
      </c>
      <c r="T37" s="101">
        <v>789.54747168036533</v>
      </c>
      <c r="U37" s="101">
        <v>342.07265095890415</v>
      </c>
      <c r="V37" s="101">
        <v>447.56595525114159</v>
      </c>
      <c r="W37" s="101">
        <v>238.90694794520547</v>
      </c>
      <c r="X37" s="101">
        <v>206.89725698630139</v>
      </c>
      <c r="Y37" s="101">
        <v>201.57358487671235</v>
      </c>
      <c r="Z37" s="101">
        <v>201.57358487671235</v>
      </c>
      <c r="AA37" s="101"/>
      <c r="AB37" s="101">
        <v>229.58107397260275</v>
      </c>
      <c r="AC37" s="101"/>
      <c r="AD37" s="101">
        <v>457.71115421095885</v>
      </c>
      <c r="AE37" s="101">
        <v>359.649082290411</v>
      </c>
      <c r="AF37" s="101">
        <v>355.70141342465757</v>
      </c>
      <c r="AG37" s="101">
        <v>342.95373271232882</v>
      </c>
      <c r="AH37" s="101">
        <v>342.54251720547944</v>
      </c>
      <c r="AI37" s="101">
        <v>277.35408246575344</v>
      </c>
      <c r="AJ37" s="101">
        <v>186.86983022374429</v>
      </c>
      <c r="AK37" s="101">
        <v>191.3866186757991</v>
      </c>
      <c r="AL37" s="101">
        <v>987.34668410958909</v>
      </c>
      <c r="AM37" s="101"/>
      <c r="AN37" s="101">
        <v>264.3111101598173</v>
      </c>
      <c r="AO37" s="101">
        <v>242.96905583105024</v>
      </c>
      <c r="AP37" s="101">
        <v>223.59183279452054</v>
      </c>
      <c r="AQ37" s="101">
        <v>201.26525696347034</v>
      </c>
      <c r="AR37" s="101">
        <v>191.3866186757991</v>
      </c>
      <c r="AS37" s="101"/>
      <c r="AT37" s="101"/>
      <c r="AU37" s="101">
        <v>434.94529777168947</v>
      </c>
      <c r="AV37" s="101"/>
      <c r="AW37" s="101">
        <v>215.07563617808219</v>
      </c>
      <c r="AX37" s="101">
        <v>201.26525696347034</v>
      </c>
      <c r="AY37" s="101">
        <v>191.3866186757991</v>
      </c>
      <c r="AZ37" s="101">
        <v>358.08114705936077</v>
      </c>
      <c r="BA37" s="101">
        <v>142.90748357077624</v>
      </c>
      <c r="BB37" s="101">
        <v>142.90748357077624</v>
      </c>
      <c r="BC37" s="101">
        <v>136.6727139086758</v>
      </c>
      <c r="BD37" s="101">
        <v>142.90748357077624</v>
      </c>
      <c r="BE37" s="101">
        <v>143.62940426849315</v>
      </c>
      <c r="BF37" s="101">
        <v>142.90748357077624</v>
      </c>
      <c r="BG37" s="101">
        <v>142.90748357077624</v>
      </c>
      <c r="BH37" s="101">
        <v>143.43251680547945</v>
      </c>
      <c r="BI37" s="101">
        <v>142.90748357077624</v>
      </c>
      <c r="BJ37" s="101">
        <v>143.43251680547945</v>
      </c>
      <c r="BK37" s="101">
        <v>143.49814595981735</v>
      </c>
      <c r="BL37" s="101">
        <v>143.56377511415525</v>
      </c>
      <c r="BM37" s="101">
        <v>136.6727139086758</v>
      </c>
      <c r="BN37" s="101">
        <v>136.6727139086758</v>
      </c>
      <c r="BO37" s="101">
        <v>136.6727139086758</v>
      </c>
      <c r="BP37" s="101">
        <v>136.6727139086758</v>
      </c>
      <c r="BQ37" s="101">
        <v>136.6727139086758</v>
      </c>
      <c r="BR37" s="101">
        <v>136.6727139086758</v>
      </c>
      <c r="BS37" s="101">
        <v>136.6727139086758</v>
      </c>
      <c r="BT37" s="101">
        <v>136.6727139086758</v>
      </c>
      <c r="BU37" s="101">
        <v>136.6727139086758</v>
      </c>
      <c r="BV37" s="101">
        <v>438.13704719178082</v>
      </c>
      <c r="BW37" s="101">
        <v>405.63217550228302</v>
      </c>
      <c r="BX37" s="101"/>
      <c r="BY37" s="101">
        <v>789.54747168036533</v>
      </c>
      <c r="BZ37" s="101">
        <v>550.16659726027399</v>
      </c>
      <c r="CA37" s="101">
        <v>289.17632275799087</v>
      </c>
      <c r="CB37" s="101">
        <v>289.17632275799087</v>
      </c>
      <c r="CC37" s="101">
        <v>289.1761401826484</v>
      </c>
      <c r="CD37" s="101">
        <v>340.48454052054802</v>
      </c>
      <c r="CE37" s="101">
        <v>340.48454052054802</v>
      </c>
      <c r="CF37" s="101">
        <v>348.5053518173516</v>
      </c>
      <c r="CG37" s="101">
        <v>290.15693872602742</v>
      </c>
      <c r="CH37" s="101">
        <v>289.52347320547949</v>
      </c>
      <c r="CI37" s="101">
        <v>547.53748412328775</v>
      </c>
      <c r="CJ37" s="101">
        <v>343.77616372602739</v>
      </c>
      <c r="CK37" s="101">
        <v>278.01999863013697</v>
      </c>
      <c r="CL37" s="101">
        <v>277.68704054794523</v>
      </c>
      <c r="CM37" s="101">
        <v>277.35408246575344</v>
      </c>
      <c r="CN37" s="101"/>
      <c r="CO37" s="101">
        <v>674.46379575342462</v>
      </c>
      <c r="CP37" s="101">
        <v>428.9131093561644</v>
      </c>
      <c r="CQ37" s="101">
        <v>340.84658410958906</v>
      </c>
      <c r="CR37" s="101">
        <v>265.93767063926941</v>
      </c>
      <c r="CS37" s="101">
        <v>230.6331968675799</v>
      </c>
      <c r="CT37" s="101">
        <v>230.91006745205479</v>
      </c>
      <c r="CU37" s="101">
        <v>230.6331968675799</v>
      </c>
      <c r="CV37" s="101">
        <v>231.74083972602739</v>
      </c>
      <c r="CW37" s="101">
        <v>191.3866186757991</v>
      </c>
      <c r="CX37" s="101">
        <v>666.66652643835619</v>
      </c>
      <c r="CY37" s="101">
        <v>435.46783323287667</v>
      </c>
      <c r="CZ37" s="101"/>
      <c r="DA37" s="101"/>
      <c r="DB37" s="101"/>
      <c r="DC37" s="101">
        <v>265.30069418264844</v>
      </c>
      <c r="DD37" s="101">
        <v>230.6331968675799</v>
      </c>
      <c r="DE37" s="101"/>
      <c r="DF37" s="101">
        <v>289.17632275799087</v>
      </c>
      <c r="DG37" s="101">
        <v>202.23171678082193</v>
      </c>
      <c r="DH37" s="101">
        <v>201.26525696347034</v>
      </c>
      <c r="DI37" s="101">
        <v>201.26525696347034</v>
      </c>
      <c r="DJ37" s="101">
        <v>191.3866186757991</v>
      </c>
      <c r="DK37" s="101">
        <v>191.3866186757991</v>
      </c>
      <c r="DL37" s="101">
        <v>242.96905583105024</v>
      </c>
      <c r="DM37" s="101">
        <v>810.39986589041098</v>
      </c>
      <c r="DN37" s="101">
        <v>265.61918241095896</v>
      </c>
      <c r="DO37" s="101">
        <v>358.08114705936077</v>
      </c>
      <c r="DP37" s="101">
        <v>245.01081260273972</v>
      </c>
      <c r="DQ37" s="101">
        <v>242.96905583105024</v>
      </c>
      <c r="DR37" s="101">
        <v>230.6331968675799</v>
      </c>
      <c r="DS37" s="101">
        <v>230.6331968675799</v>
      </c>
      <c r="DT37" s="101">
        <v>213.83696523287671</v>
      </c>
      <c r="DU37" s="101">
        <v>191.3866186757991</v>
      </c>
      <c r="DV37" s="101">
        <v>191.3866186757991</v>
      </c>
      <c r="DW37" s="101">
        <v>358.08114705936077</v>
      </c>
      <c r="DX37" s="101">
        <v>242.96905583105024</v>
      </c>
      <c r="DY37" s="101">
        <v>213.83696523287671</v>
      </c>
      <c r="DZ37" s="101">
        <v>213.83696523287671</v>
      </c>
      <c r="EA37" s="101">
        <v>213.83696523287671</v>
      </c>
      <c r="EB37" s="101">
        <v>187.31849728310499</v>
      </c>
      <c r="EC37" s="101">
        <v>191.3866186757991</v>
      </c>
      <c r="ED37" s="101">
        <v>191.3866186757991</v>
      </c>
      <c r="EE37" s="101"/>
      <c r="EF37" s="101"/>
      <c r="EG37" s="101">
        <v>542.99715506849316</v>
      </c>
      <c r="EH37" s="101">
        <v>213.83696523287671</v>
      </c>
      <c r="EI37" s="101">
        <v>358.94095433789948</v>
      </c>
      <c r="EJ37" s="101">
        <v>213.83696523287671</v>
      </c>
      <c r="EK37" s="101">
        <v>368.49466434703197</v>
      </c>
      <c r="EL37" s="101">
        <v>275.49231748858449</v>
      </c>
      <c r="EM37" s="101">
        <v>201.26525696347034</v>
      </c>
      <c r="EN37" s="101">
        <v>265.93767063926941</v>
      </c>
      <c r="EO37" s="101">
        <v>594.93164873972603</v>
      </c>
      <c r="EP37" s="101"/>
      <c r="EQ37" s="101">
        <v>201.20937123287675</v>
      </c>
      <c r="ER37" s="101">
        <v>169.1637196347032</v>
      </c>
      <c r="ES37" s="101">
        <v>164.92924383561643</v>
      </c>
      <c r="ET37" s="101">
        <v>302.80090502283105</v>
      </c>
      <c r="EU37" s="101">
        <v>201.20937123287675</v>
      </c>
      <c r="EV37" s="101">
        <v>302.80090502283105</v>
      </c>
      <c r="EW37" s="101">
        <v>244.45126392694064</v>
      </c>
      <c r="EX37" s="101">
        <v>244.45126392694064</v>
      </c>
      <c r="EY37" s="101">
        <v>199.02036255707765</v>
      </c>
    </row>
    <row r="38" spans="2:155" x14ac:dyDescent="0.25">
      <c r="B38">
        <v>232.2</v>
      </c>
      <c r="C38">
        <v>444.18</v>
      </c>
      <c r="E38">
        <f>+E37*0.3875</f>
        <v>775.61279912642692</v>
      </c>
      <c r="F38">
        <f t="shared" ref="F38:BQ38" si="51">+F37*0.3875</f>
        <v>305.94964527614155</v>
      </c>
      <c r="G38">
        <f t="shared" si="51"/>
        <v>135.10935877015984</v>
      </c>
      <c r="H38">
        <f t="shared" si="51"/>
        <v>456.97909184046813</v>
      </c>
      <c r="I38">
        <f t="shared" si="51"/>
        <v>94.150509134531973</v>
      </c>
      <c r="J38">
        <f t="shared" si="51"/>
        <v>180.48984601046806</v>
      </c>
      <c r="K38">
        <f t="shared" si="51"/>
        <v>142.27927209081051</v>
      </c>
      <c r="L38">
        <f t="shared" si="51"/>
        <v>147.74498242323062</v>
      </c>
      <c r="M38">
        <f t="shared" si="51"/>
        <v>98.445490343550219</v>
      </c>
      <c r="N38">
        <f t="shared" si="51"/>
        <v>224.75958018550227</v>
      </c>
      <c r="O38">
        <f t="shared" si="51"/>
        <v>77.99028707334476</v>
      </c>
      <c r="P38">
        <f t="shared" si="51"/>
        <v>94.602612419691781</v>
      </c>
      <c r="Q38">
        <f t="shared" si="51"/>
        <v>74.162314736872148</v>
      </c>
      <c r="R38">
        <f t="shared" si="51"/>
        <v>174.8892267260274</v>
      </c>
      <c r="S38">
        <f t="shared" si="51"/>
        <v>94.150509134531973</v>
      </c>
      <c r="T38">
        <f t="shared" si="51"/>
        <v>305.94964527614155</v>
      </c>
      <c r="U38">
        <f t="shared" si="51"/>
        <v>132.55315224657537</v>
      </c>
      <c r="V38">
        <f t="shared" si="51"/>
        <v>173.43180765981737</v>
      </c>
      <c r="W38">
        <f t="shared" si="51"/>
        <v>92.576442328767129</v>
      </c>
      <c r="X38">
        <f t="shared" si="51"/>
        <v>80.172687082191786</v>
      </c>
      <c r="Y38">
        <f t="shared" si="51"/>
        <v>78.109764139726039</v>
      </c>
      <c r="Z38">
        <f t="shared" si="51"/>
        <v>78.109764139726039</v>
      </c>
      <c r="AA38">
        <f t="shared" si="51"/>
        <v>0</v>
      </c>
      <c r="AB38">
        <f t="shared" si="51"/>
        <v>88.962666164383563</v>
      </c>
      <c r="AC38">
        <f t="shared" si="51"/>
        <v>0</v>
      </c>
      <c r="AD38">
        <f t="shared" si="51"/>
        <v>177.36307225674656</v>
      </c>
      <c r="AE38">
        <f t="shared" si="51"/>
        <v>139.36401938753426</v>
      </c>
      <c r="AF38">
        <f t="shared" si="51"/>
        <v>137.83429770205481</v>
      </c>
      <c r="AG38">
        <f t="shared" si="51"/>
        <v>132.89457142602743</v>
      </c>
      <c r="AH38">
        <f t="shared" si="51"/>
        <v>132.73522541712327</v>
      </c>
      <c r="AI38">
        <f t="shared" si="51"/>
        <v>107.47470695547946</v>
      </c>
      <c r="AJ38">
        <f t="shared" si="51"/>
        <v>72.412059211700907</v>
      </c>
      <c r="AK38">
        <f t="shared" si="51"/>
        <v>74.162314736872148</v>
      </c>
      <c r="AL38">
        <f t="shared" si="51"/>
        <v>382.59684009246581</v>
      </c>
      <c r="AM38">
        <f t="shared" si="51"/>
        <v>0</v>
      </c>
      <c r="AN38">
        <f t="shared" si="51"/>
        <v>102.42055518692921</v>
      </c>
      <c r="AO38">
        <f t="shared" si="51"/>
        <v>94.150509134531973</v>
      </c>
      <c r="AP38">
        <f t="shared" si="51"/>
        <v>86.64183520787671</v>
      </c>
      <c r="AQ38">
        <f t="shared" si="51"/>
        <v>77.99028707334476</v>
      </c>
      <c r="AR38">
        <f t="shared" si="51"/>
        <v>74.162314736872148</v>
      </c>
      <c r="AS38">
        <f t="shared" si="51"/>
        <v>0</v>
      </c>
      <c r="AT38">
        <f t="shared" si="51"/>
        <v>0</v>
      </c>
      <c r="AU38">
        <f t="shared" si="51"/>
        <v>168.54130288652968</v>
      </c>
      <c r="AV38">
        <f t="shared" si="51"/>
        <v>0</v>
      </c>
      <c r="AW38">
        <f t="shared" si="51"/>
        <v>83.341809019006845</v>
      </c>
      <c r="AX38">
        <f t="shared" si="51"/>
        <v>77.99028707334476</v>
      </c>
      <c r="AY38">
        <f t="shared" si="51"/>
        <v>74.162314736872148</v>
      </c>
      <c r="AZ38">
        <f t="shared" si="51"/>
        <v>138.7564444855023</v>
      </c>
      <c r="BA38">
        <f t="shared" si="51"/>
        <v>55.376649883675796</v>
      </c>
      <c r="BB38">
        <f t="shared" si="51"/>
        <v>55.376649883675796</v>
      </c>
      <c r="BC38">
        <f t="shared" si="51"/>
        <v>52.960676639611876</v>
      </c>
      <c r="BD38">
        <f t="shared" si="51"/>
        <v>55.376649883675796</v>
      </c>
      <c r="BE38">
        <f t="shared" si="51"/>
        <v>55.656394154041095</v>
      </c>
      <c r="BF38">
        <f t="shared" si="51"/>
        <v>55.376649883675796</v>
      </c>
      <c r="BG38">
        <f t="shared" si="51"/>
        <v>55.376649883675796</v>
      </c>
      <c r="BH38">
        <f t="shared" si="51"/>
        <v>55.580100262123288</v>
      </c>
      <c r="BI38">
        <f t="shared" si="51"/>
        <v>55.376649883675796</v>
      </c>
      <c r="BJ38">
        <f t="shared" si="51"/>
        <v>55.580100262123288</v>
      </c>
      <c r="BK38">
        <f t="shared" si="51"/>
        <v>55.605531559429224</v>
      </c>
      <c r="BL38">
        <f t="shared" si="51"/>
        <v>55.63096285673516</v>
      </c>
      <c r="BM38">
        <f t="shared" si="51"/>
        <v>52.960676639611876</v>
      </c>
      <c r="BN38">
        <f t="shared" si="51"/>
        <v>52.960676639611876</v>
      </c>
      <c r="BO38">
        <f t="shared" si="51"/>
        <v>52.960676639611876</v>
      </c>
      <c r="BP38">
        <f t="shared" si="51"/>
        <v>52.960676639611876</v>
      </c>
      <c r="BQ38">
        <f t="shared" si="51"/>
        <v>52.960676639611876</v>
      </c>
      <c r="BR38">
        <f t="shared" ref="BR38:EC38" si="52">+BR37*0.3875</f>
        <v>52.960676639611876</v>
      </c>
      <c r="BS38">
        <f t="shared" si="52"/>
        <v>52.960676639611876</v>
      </c>
      <c r="BT38">
        <f t="shared" si="52"/>
        <v>52.960676639611876</v>
      </c>
      <c r="BU38">
        <f t="shared" si="52"/>
        <v>52.960676639611876</v>
      </c>
      <c r="BV38">
        <f t="shared" si="52"/>
        <v>169.77810578681508</v>
      </c>
      <c r="BW38">
        <f t="shared" si="52"/>
        <v>157.18246800713467</v>
      </c>
      <c r="BX38">
        <f t="shared" si="52"/>
        <v>0</v>
      </c>
      <c r="BY38">
        <f t="shared" si="52"/>
        <v>305.94964527614155</v>
      </c>
      <c r="BZ38">
        <f t="shared" si="52"/>
        <v>213.18955643835616</v>
      </c>
      <c r="CA38">
        <f t="shared" si="52"/>
        <v>112.05582506872146</v>
      </c>
      <c r="CB38">
        <f t="shared" si="52"/>
        <v>112.05582506872146</v>
      </c>
      <c r="CC38">
        <f t="shared" si="52"/>
        <v>112.05575432077626</v>
      </c>
      <c r="CD38">
        <f t="shared" si="52"/>
        <v>131.93775945171237</v>
      </c>
      <c r="CE38">
        <f t="shared" si="52"/>
        <v>131.93775945171237</v>
      </c>
      <c r="CF38">
        <f t="shared" si="52"/>
        <v>135.04582382922374</v>
      </c>
      <c r="CG38">
        <f t="shared" si="52"/>
        <v>112.43581375633563</v>
      </c>
      <c r="CH38">
        <f t="shared" si="52"/>
        <v>112.19034586712331</v>
      </c>
      <c r="CI38">
        <f t="shared" si="52"/>
        <v>212.170775097774</v>
      </c>
      <c r="CJ38">
        <f t="shared" si="52"/>
        <v>133.21326344383561</v>
      </c>
      <c r="CK38">
        <f t="shared" si="52"/>
        <v>107.73274946917807</v>
      </c>
      <c r="CL38">
        <f t="shared" si="52"/>
        <v>107.60372821232878</v>
      </c>
      <c r="CM38">
        <f t="shared" si="52"/>
        <v>107.47470695547946</v>
      </c>
      <c r="CN38">
        <f t="shared" si="52"/>
        <v>0</v>
      </c>
      <c r="CO38">
        <f t="shared" si="52"/>
        <v>261.35472085445207</v>
      </c>
      <c r="CP38">
        <f t="shared" si="52"/>
        <v>166.20382987551372</v>
      </c>
      <c r="CQ38">
        <f t="shared" si="52"/>
        <v>132.07805134246576</v>
      </c>
      <c r="CR38">
        <f t="shared" si="52"/>
        <v>103.0508473727169</v>
      </c>
      <c r="CS38">
        <f t="shared" si="52"/>
        <v>89.370363786187212</v>
      </c>
      <c r="CT38">
        <f t="shared" si="52"/>
        <v>89.477651137671231</v>
      </c>
      <c r="CU38">
        <f t="shared" si="52"/>
        <v>89.370363786187212</v>
      </c>
      <c r="CV38">
        <f t="shared" si="52"/>
        <v>89.79957539383561</v>
      </c>
      <c r="CW38">
        <f t="shared" si="52"/>
        <v>74.162314736872148</v>
      </c>
      <c r="CX38">
        <f t="shared" si="52"/>
        <v>258.33327899486301</v>
      </c>
      <c r="CY38">
        <f t="shared" si="52"/>
        <v>168.74378537773973</v>
      </c>
      <c r="CZ38">
        <f t="shared" si="52"/>
        <v>0</v>
      </c>
      <c r="DA38">
        <f t="shared" si="52"/>
        <v>0</v>
      </c>
      <c r="DB38">
        <f t="shared" si="52"/>
        <v>0</v>
      </c>
      <c r="DC38">
        <f t="shared" si="52"/>
        <v>102.80401899577627</v>
      </c>
      <c r="DD38">
        <f t="shared" si="52"/>
        <v>89.370363786187212</v>
      </c>
      <c r="DE38">
        <f t="shared" si="52"/>
        <v>0</v>
      </c>
      <c r="DF38">
        <f t="shared" si="52"/>
        <v>112.05582506872146</v>
      </c>
      <c r="DG38">
        <f t="shared" si="52"/>
        <v>78.364790252568497</v>
      </c>
      <c r="DH38">
        <f t="shared" si="52"/>
        <v>77.99028707334476</v>
      </c>
      <c r="DI38">
        <f t="shared" si="52"/>
        <v>77.99028707334476</v>
      </c>
      <c r="DJ38">
        <f t="shared" si="52"/>
        <v>74.162314736872148</v>
      </c>
      <c r="DK38">
        <f t="shared" si="52"/>
        <v>74.162314736872148</v>
      </c>
      <c r="DL38">
        <f t="shared" si="52"/>
        <v>94.150509134531973</v>
      </c>
      <c r="DM38">
        <f t="shared" si="52"/>
        <v>314.02994803253426</v>
      </c>
      <c r="DN38">
        <f t="shared" si="52"/>
        <v>102.9274331842466</v>
      </c>
      <c r="DO38">
        <f t="shared" si="52"/>
        <v>138.7564444855023</v>
      </c>
      <c r="DP38">
        <f t="shared" si="52"/>
        <v>94.941689883561651</v>
      </c>
      <c r="DQ38">
        <f t="shared" si="52"/>
        <v>94.150509134531973</v>
      </c>
      <c r="DR38">
        <f t="shared" si="52"/>
        <v>89.370363786187212</v>
      </c>
      <c r="DS38">
        <f t="shared" si="52"/>
        <v>89.370363786187212</v>
      </c>
      <c r="DT38">
        <f t="shared" si="52"/>
        <v>82.861824027739729</v>
      </c>
      <c r="DU38">
        <f t="shared" si="52"/>
        <v>74.162314736872148</v>
      </c>
      <c r="DV38">
        <f t="shared" si="52"/>
        <v>74.162314736872148</v>
      </c>
      <c r="DW38">
        <f t="shared" si="52"/>
        <v>138.7564444855023</v>
      </c>
      <c r="DX38">
        <f t="shared" si="52"/>
        <v>94.150509134531973</v>
      </c>
      <c r="DY38">
        <f t="shared" si="52"/>
        <v>82.861824027739729</v>
      </c>
      <c r="DZ38">
        <f t="shared" si="52"/>
        <v>82.861824027739729</v>
      </c>
      <c r="EA38">
        <f t="shared" si="52"/>
        <v>82.861824027739729</v>
      </c>
      <c r="EB38">
        <f t="shared" si="52"/>
        <v>72.585917697203186</v>
      </c>
      <c r="EC38">
        <f t="shared" si="52"/>
        <v>74.162314736872148</v>
      </c>
      <c r="ED38">
        <f t="shared" ref="ED38:EY38" si="53">+ED37*0.3875</f>
        <v>74.162314736872148</v>
      </c>
      <c r="EE38">
        <f t="shared" si="53"/>
        <v>0</v>
      </c>
      <c r="EF38">
        <f t="shared" si="53"/>
        <v>0</v>
      </c>
      <c r="EG38">
        <f t="shared" si="53"/>
        <v>210.41139758904112</v>
      </c>
      <c r="EH38">
        <f t="shared" si="53"/>
        <v>82.861824027739729</v>
      </c>
      <c r="EI38">
        <f t="shared" si="53"/>
        <v>139.08961980593605</v>
      </c>
      <c r="EJ38">
        <f t="shared" si="53"/>
        <v>82.861824027739729</v>
      </c>
      <c r="EK38">
        <f t="shared" si="53"/>
        <v>142.79168243447489</v>
      </c>
      <c r="EL38">
        <f t="shared" si="53"/>
        <v>106.75327302682649</v>
      </c>
      <c r="EM38">
        <f t="shared" si="53"/>
        <v>77.99028707334476</v>
      </c>
      <c r="EN38">
        <f t="shared" si="53"/>
        <v>103.0508473727169</v>
      </c>
      <c r="EO38">
        <f t="shared" si="53"/>
        <v>230.53601388664384</v>
      </c>
      <c r="EP38">
        <f t="shared" si="53"/>
        <v>0</v>
      </c>
      <c r="EQ38">
        <f t="shared" si="53"/>
        <v>77.968631352739749</v>
      </c>
      <c r="ER38">
        <f t="shared" si="53"/>
        <v>65.550941358447488</v>
      </c>
      <c r="ES38">
        <f t="shared" si="53"/>
        <v>63.910081986301371</v>
      </c>
      <c r="ET38">
        <f t="shared" si="53"/>
        <v>117.33535069634704</v>
      </c>
      <c r="EU38">
        <f t="shared" si="53"/>
        <v>77.968631352739749</v>
      </c>
      <c r="EV38">
        <f t="shared" si="53"/>
        <v>117.33535069634704</v>
      </c>
      <c r="EW38">
        <f t="shared" si="53"/>
        <v>94.724864771689496</v>
      </c>
      <c r="EX38">
        <f t="shared" si="53"/>
        <v>94.724864771689496</v>
      </c>
      <c r="EY38">
        <f t="shared" si="53"/>
        <v>77.120390490867592</v>
      </c>
    </row>
    <row r="39" spans="2:155" x14ac:dyDescent="0.25">
      <c r="B39">
        <v>339.36</v>
      </c>
      <c r="C39">
        <v>647.25</v>
      </c>
      <c r="E39">
        <f>+E42/2</f>
        <v>686.54242606545665</v>
      </c>
      <c r="F39">
        <f t="shared" ref="F39:BQ39" si="54">+F42/2</f>
        <v>270.81478278636536</v>
      </c>
      <c r="G39">
        <f t="shared" si="54"/>
        <v>119.59357434365117</v>
      </c>
      <c r="H39">
        <f t="shared" si="54"/>
        <v>404.50020258394989</v>
      </c>
      <c r="I39">
        <f t="shared" si="54"/>
        <v>83.338386150050241</v>
      </c>
      <c r="J39">
        <f t="shared" si="54"/>
        <v>159.76262498474978</v>
      </c>
      <c r="K39">
        <f t="shared" si="54"/>
        <v>125.94010407005938</v>
      </c>
      <c r="L39">
        <f t="shared" si="54"/>
        <v>130.77813928043381</v>
      </c>
      <c r="M39">
        <f t="shared" si="54"/>
        <v>87.140137258936065</v>
      </c>
      <c r="N39">
        <f t="shared" si="54"/>
        <v>198.94848000936074</v>
      </c>
      <c r="O39">
        <f t="shared" si="54"/>
        <v>69.033983138470333</v>
      </c>
      <c r="P39">
        <f t="shared" si="54"/>
        <v>83.738570477301366</v>
      </c>
      <c r="Q39">
        <f t="shared" si="54"/>
        <v>65.645610205799102</v>
      </c>
      <c r="R39">
        <f t="shared" si="54"/>
        <v>154.80517359232877</v>
      </c>
      <c r="S39">
        <f t="shared" si="54"/>
        <v>83.338386150050241</v>
      </c>
      <c r="T39">
        <f t="shared" si="54"/>
        <v>270.81478278636536</v>
      </c>
      <c r="U39">
        <f t="shared" si="54"/>
        <v>117.33091927890413</v>
      </c>
      <c r="V39">
        <f t="shared" si="54"/>
        <v>153.51512265114158</v>
      </c>
      <c r="W39">
        <f t="shared" si="54"/>
        <v>81.945083145205487</v>
      </c>
      <c r="X39">
        <f t="shared" si="54"/>
        <v>70.96575914630138</v>
      </c>
      <c r="Y39">
        <f t="shared" si="54"/>
        <v>69.139739612712347</v>
      </c>
      <c r="Z39">
        <f t="shared" si="54"/>
        <v>69.139739612712347</v>
      </c>
      <c r="AA39">
        <f t="shared" si="54"/>
        <v>0</v>
      </c>
      <c r="AB39">
        <f t="shared" si="54"/>
        <v>78.746308372602755</v>
      </c>
      <c r="AC39">
        <f t="shared" si="54"/>
        <v>0</v>
      </c>
      <c r="AD39">
        <f t="shared" si="54"/>
        <v>156.99492589435889</v>
      </c>
      <c r="AE39">
        <f t="shared" si="54"/>
        <v>123.35963522561099</v>
      </c>
      <c r="AF39">
        <f t="shared" si="54"/>
        <v>122.00558480465756</v>
      </c>
      <c r="AG39">
        <f t="shared" si="54"/>
        <v>117.63313032032879</v>
      </c>
      <c r="AH39">
        <f t="shared" si="54"/>
        <v>117.49208340147946</v>
      </c>
      <c r="AI39">
        <f t="shared" si="54"/>
        <v>95.132450285753436</v>
      </c>
      <c r="AJ39">
        <f t="shared" si="54"/>
        <v>64.096351766744291</v>
      </c>
      <c r="AK39">
        <f t="shared" si="54"/>
        <v>65.645610205799102</v>
      </c>
      <c r="AL39">
        <f t="shared" si="54"/>
        <v>338.6599126495891</v>
      </c>
      <c r="AM39">
        <f t="shared" si="54"/>
        <v>0</v>
      </c>
      <c r="AN39">
        <f t="shared" si="54"/>
        <v>90.658710784817345</v>
      </c>
      <c r="AO39">
        <f t="shared" si="54"/>
        <v>83.338386150050241</v>
      </c>
      <c r="AP39">
        <f t="shared" si="54"/>
        <v>76.691998648520553</v>
      </c>
      <c r="AQ39">
        <f t="shared" si="54"/>
        <v>69.033983138470333</v>
      </c>
      <c r="AR39">
        <f t="shared" si="54"/>
        <v>65.645610205799102</v>
      </c>
      <c r="AS39">
        <f t="shared" si="54"/>
        <v>0</v>
      </c>
      <c r="AT39">
        <f t="shared" si="54"/>
        <v>0</v>
      </c>
      <c r="AU39">
        <f t="shared" si="54"/>
        <v>149.18623713568951</v>
      </c>
      <c r="AV39">
        <f t="shared" si="54"/>
        <v>0</v>
      </c>
      <c r="AW39">
        <f t="shared" si="54"/>
        <v>73.770943209082191</v>
      </c>
      <c r="AX39">
        <f t="shared" si="54"/>
        <v>69.033983138470333</v>
      </c>
      <c r="AY39">
        <f t="shared" si="54"/>
        <v>65.645610205799102</v>
      </c>
      <c r="AZ39">
        <f t="shared" si="54"/>
        <v>122.82183344136075</v>
      </c>
      <c r="BA39">
        <f t="shared" si="54"/>
        <v>49.017266864776253</v>
      </c>
      <c r="BB39">
        <f t="shared" si="54"/>
        <v>49.017266864776253</v>
      </c>
      <c r="BC39">
        <f t="shared" si="54"/>
        <v>46.878740870675806</v>
      </c>
      <c r="BD39">
        <f t="shared" si="54"/>
        <v>49.017266864776253</v>
      </c>
      <c r="BE39">
        <f t="shared" si="54"/>
        <v>49.26488566409315</v>
      </c>
      <c r="BF39">
        <f t="shared" si="54"/>
        <v>49.017266864776253</v>
      </c>
      <c r="BG39">
        <f t="shared" si="54"/>
        <v>49.017266864776253</v>
      </c>
      <c r="BH39">
        <f t="shared" si="54"/>
        <v>49.197353264279457</v>
      </c>
      <c r="BI39">
        <f t="shared" si="54"/>
        <v>49.017266864776253</v>
      </c>
      <c r="BJ39">
        <f t="shared" si="54"/>
        <v>49.197353264279457</v>
      </c>
      <c r="BK39">
        <f t="shared" si="54"/>
        <v>49.219864064217354</v>
      </c>
      <c r="BL39">
        <f t="shared" si="54"/>
        <v>49.242374864155252</v>
      </c>
      <c r="BM39">
        <f t="shared" si="54"/>
        <v>46.878740870675806</v>
      </c>
      <c r="BN39">
        <f t="shared" si="54"/>
        <v>46.878740870675806</v>
      </c>
      <c r="BO39">
        <f t="shared" si="54"/>
        <v>46.878740870675806</v>
      </c>
      <c r="BP39">
        <f t="shared" si="54"/>
        <v>46.878740870675806</v>
      </c>
      <c r="BQ39">
        <f t="shared" si="54"/>
        <v>46.878740870675806</v>
      </c>
      <c r="BR39">
        <f t="shared" ref="BR39:EC39" si="55">+BR42/2</f>
        <v>46.878740870675806</v>
      </c>
      <c r="BS39">
        <f t="shared" si="55"/>
        <v>46.878740870675806</v>
      </c>
      <c r="BT39">
        <f t="shared" si="55"/>
        <v>46.878740870675806</v>
      </c>
      <c r="BU39">
        <f t="shared" si="55"/>
        <v>46.878740870675806</v>
      </c>
      <c r="BV39">
        <f t="shared" si="55"/>
        <v>150.28100718678084</v>
      </c>
      <c r="BW39">
        <f t="shared" si="55"/>
        <v>139.13183619728309</v>
      </c>
      <c r="BX39">
        <f t="shared" si="55"/>
        <v>0</v>
      </c>
      <c r="BY39">
        <f t="shared" si="55"/>
        <v>270.81478278636536</v>
      </c>
      <c r="BZ39">
        <f t="shared" si="55"/>
        <v>188.70714286027399</v>
      </c>
      <c r="CA39">
        <f t="shared" si="55"/>
        <v>99.187478705990884</v>
      </c>
      <c r="CB39">
        <f t="shared" si="55"/>
        <v>99.187478705990884</v>
      </c>
      <c r="CC39">
        <f t="shared" si="55"/>
        <v>99.187416082648411</v>
      </c>
      <c r="CD39">
        <f t="shared" si="55"/>
        <v>116.78619739854798</v>
      </c>
      <c r="CE39">
        <f t="shared" si="55"/>
        <v>116.78619739854798</v>
      </c>
      <c r="CF39">
        <f t="shared" si="55"/>
        <v>119.53733567335161</v>
      </c>
      <c r="CG39">
        <f t="shared" si="55"/>
        <v>99.523829983027412</v>
      </c>
      <c r="CH39">
        <f t="shared" si="55"/>
        <v>99.306551309479474</v>
      </c>
      <c r="CI39">
        <f t="shared" si="55"/>
        <v>187.80535705428773</v>
      </c>
      <c r="CJ39">
        <f t="shared" si="55"/>
        <v>117.9152241580274</v>
      </c>
      <c r="CK39">
        <f t="shared" si="55"/>
        <v>95.360859530136992</v>
      </c>
      <c r="CL39">
        <f t="shared" si="55"/>
        <v>95.246654907945228</v>
      </c>
      <c r="CM39">
        <f t="shared" si="55"/>
        <v>95.132450285753436</v>
      </c>
      <c r="CN39">
        <f t="shared" si="55"/>
        <v>0</v>
      </c>
      <c r="CO39">
        <f t="shared" si="55"/>
        <v>231.34108194342465</v>
      </c>
      <c r="CP39">
        <f t="shared" si="55"/>
        <v>147.11719650916439</v>
      </c>
      <c r="CQ39">
        <f t="shared" si="55"/>
        <v>116.91037834958905</v>
      </c>
      <c r="CR39">
        <f t="shared" si="55"/>
        <v>91.216621029269419</v>
      </c>
      <c r="CS39">
        <f t="shared" si="55"/>
        <v>79.107186525579905</v>
      </c>
      <c r="CT39">
        <f t="shared" si="55"/>
        <v>79.202153136054804</v>
      </c>
      <c r="CU39">
        <f t="shared" si="55"/>
        <v>79.107186525579905</v>
      </c>
      <c r="CV39">
        <f t="shared" si="55"/>
        <v>79.4871080260274</v>
      </c>
      <c r="CW39">
        <f t="shared" si="55"/>
        <v>65.645610205799102</v>
      </c>
      <c r="CX39">
        <f t="shared" si="55"/>
        <v>228.6666185683562</v>
      </c>
      <c r="CY39">
        <f t="shared" si="55"/>
        <v>149.3654667988767</v>
      </c>
      <c r="CZ39">
        <f t="shared" si="55"/>
        <v>0</v>
      </c>
      <c r="DA39">
        <f t="shared" si="55"/>
        <v>0</v>
      </c>
      <c r="DB39">
        <f t="shared" si="55"/>
        <v>0</v>
      </c>
      <c r="DC39">
        <f t="shared" si="55"/>
        <v>90.998138104648419</v>
      </c>
      <c r="DD39">
        <f t="shared" si="55"/>
        <v>79.107186525579905</v>
      </c>
      <c r="DE39">
        <f t="shared" si="55"/>
        <v>0</v>
      </c>
      <c r="DF39">
        <f t="shared" si="55"/>
        <v>99.187478705990884</v>
      </c>
      <c r="DG39">
        <f t="shared" si="55"/>
        <v>69.36547885582192</v>
      </c>
      <c r="DH39">
        <f t="shared" si="55"/>
        <v>69.033983138470333</v>
      </c>
      <c r="DI39">
        <f t="shared" si="55"/>
        <v>69.033983138470333</v>
      </c>
      <c r="DJ39">
        <f t="shared" si="55"/>
        <v>65.645610205799102</v>
      </c>
      <c r="DK39">
        <f t="shared" si="55"/>
        <v>65.645610205799102</v>
      </c>
      <c r="DL39">
        <f t="shared" si="55"/>
        <v>83.338386150050241</v>
      </c>
      <c r="DM39">
        <f t="shared" si="55"/>
        <v>277.96715400041097</v>
      </c>
      <c r="DN39">
        <f t="shared" si="55"/>
        <v>91.107379566958926</v>
      </c>
      <c r="DO39">
        <f t="shared" si="55"/>
        <v>122.82183344136075</v>
      </c>
      <c r="DP39">
        <f t="shared" si="55"/>
        <v>84.038708722739727</v>
      </c>
      <c r="DQ39">
        <f t="shared" si="55"/>
        <v>83.338386150050241</v>
      </c>
      <c r="DR39">
        <f t="shared" si="55"/>
        <v>79.107186525579905</v>
      </c>
      <c r="DS39">
        <f t="shared" si="55"/>
        <v>79.107186525579905</v>
      </c>
      <c r="DT39">
        <f t="shared" si="55"/>
        <v>73.346079074876712</v>
      </c>
      <c r="DU39">
        <f t="shared" si="55"/>
        <v>65.645610205799102</v>
      </c>
      <c r="DV39">
        <f t="shared" si="55"/>
        <v>65.645610205799102</v>
      </c>
      <c r="DW39">
        <f t="shared" si="55"/>
        <v>122.82183344136075</v>
      </c>
      <c r="DX39">
        <f t="shared" si="55"/>
        <v>83.338386150050241</v>
      </c>
      <c r="DY39">
        <f t="shared" si="55"/>
        <v>73.346079074876712</v>
      </c>
      <c r="DZ39">
        <f t="shared" si="55"/>
        <v>73.346079074876712</v>
      </c>
      <c r="EA39">
        <f t="shared" si="55"/>
        <v>73.346079074876712</v>
      </c>
      <c r="EB39">
        <f t="shared" si="55"/>
        <v>64.250244568105018</v>
      </c>
      <c r="EC39">
        <f t="shared" si="55"/>
        <v>65.645610205799102</v>
      </c>
      <c r="ED39">
        <f t="shared" ref="ED39:EY39" si="56">+ED42/2</f>
        <v>65.645610205799102</v>
      </c>
      <c r="EE39">
        <f t="shared" si="56"/>
        <v>0</v>
      </c>
      <c r="EF39">
        <f t="shared" si="56"/>
        <v>0</v>
      </c>
      <c r="EG39">
        <f t="shared" si="56"/>
        <v>186.24802418849316</v>
      </c>
      <c r="EH39">
        <f t="shared" si="56"/>
        <v>73.346079074876712</v>
      </c>
      <c r="EI39">
        <f t="shared" si="56"/>
        <v>123.11674733789954</v>
      </c>
      <c r="EJ39">
        <f t="shared" si="56"/>
        <v>73.346079074876712</v>
      </c>
      <c r="EK39">
        <f t="shared" si="56"/>
        <v>126.39366987103197</v>
      </c>
      <c r="EL39">
        <f t="shared" si="56"/>
        <v>94.493864898584491</v>
      </c>
      <c r="EM39">
        <f t="shared" si="56"/>
        <v>69.033983138470333</v>
      </c>
      <c r="EN39">
        <f t="shared" si="56"/>
        <v>91.216621029269419</v>
      </c>
      <c r="EO39">
        <f t="shared" si="56"/>
        <v>204.06155551772605</v>
      </c>
      <c r="EP39">
        <f t="shared" si="56"/>
        <v>0</v>
      </c>
      <c r="EQ39">
        <f t="shared" si="56"/>
        <v>69.014814332876725</v>
      </c>
      <c r="ER39">
        <f t="shared" si="56"/>
        <v>58.023155834703203</v>
      </c>
      <c r="ES39">
        <f t="shared" si="56"/>
        <v>56.570730635616442</v>
      </c>
      <c r="ET39">
        <f t="shared" si="56"/>
        <v>103.86071042283106</v>
      </c>
      <c r="EU39">
        <f t="shared" si="56"/>
        <v>69.014814332876725</v>
      </c>
      <c r="EV39">
        <f t="shared" si="56"/>
        <v>103.86071042283106</v>
      </c>
      <c r="EW39">
        <f t="shared" si="56"/>
        <v>83.846783526940641</v>
      </c>
      <c r="EX39">
        <f t="shared" si="56"/>
        <v>83.846783526940641</v>
      </c>
      <c r="EY39">
        <f t="shared" si="56"/>
        <v>68.263984357077632</v>
      </c>
    </row>
    <row r="40" spans="2:155" x14ac:dyDescent="0.25">
      <c r="E40">
        <f>+E38+E39</f>
        <v>1462.1552251918836</v>
      </c>
      <c r="F40">
        <f t="shared" ref="F40:BQ40" si="57">+F38+F39</f>
        <v>576.76442806250691</v>
      </c>
      <c r="G40">
        <f t="shared" si="57"/>
        <v>254.70293311381101</v>
      </c>
      <c r="H40">
        <f t="shared" si="57"/>
        <v>861.47929442441796</v>
      </c>
      <c r="I40">
        <f t="shared" si="57"/>
        <v>177.48889528458221</v>
      </c>
      <c r="J40">
        <f t="shared" si="57"/>
        <v>340.25247099521783</v>
      </c>
      <c r="K40">
        <f t="shared" si="57"/>
        <v>268.2193761608699</v>
      </c>
      <c r="L40">
        <f t="shared" si="57"/>
        <v>278.5231217036644</v>
      </c>
      <c r="M40">
        <f t="shared" si="57"/>
        <v>185.58562760248628</v>
      </c>
      <c r="N40">
        <f t="shared" si="57"/>
        <v>423.70806019486304</v>
      </c>
      <c r="O40">
        <f t="shared" si="57"/>
        <v>147.02427021181509</v>
      </c>
      <c r="P40">
        <f t="shared" si="57"/>
        <v>178.34118289699313</v>
      </c>
      <c r="Q40">
        <f t="shared" si="57"/>
        <v>139.80792494267126</v>
      </c>
      <c r="R40">
        <f t="shared" si="57"/>
        <v>329.6944003183562</v>
      </c>
      <c r="S40">
        <f t="shared" si="57"/>
        <v>177.48889528458221</v>
      </c>
      <c r="T40">
        <f t="shared" si="57"/>
        <v>576.76442806250691</v>
      </c>
      <c r="U40">
        <f t="shared" si="57"/>
        <v>249.8840715254795</v>
      </c>
      <c r="V40">
        <f t="shared" si="57"/>
        <v>326.94693031095892</v>
      </c>
      <c r="W40">
        <f t="shared" si="57"/>
        <v>174.52152547397262</v>
      </c>
      <c r="X40">
        <f t="shared" si="57"/>
        <v>151.13844622849317</v>
      </c>
      <c r="Y40">
        <f t="shared" si="57"/>
        <v>147.24950375243839</v>
      </c>
      <c r="Z40">
        <f t="shared" si="57"/>
        <v>147.24950375243839</v>
      </c>
      <c r="AA40">
        <f t="shared" si="57"/>
        <v>0</v>
      </c>
      <c r="AB40">
        <f t="shared" si="57"/>
        <v>167.70897453698632</v>
      </c>
      <c r="AC40">
        <f t="shared" si="57"/>
        <v>0</v>
      </c>
      <c r="AD40">
        <f t="shared" si="57"/>
        <v>334.35799815110545</v>
      </c>
      <c r="AE40">
        <f t="shared" si="57"/>
        <v>262.72365461314524</v>
      </c>
      <c r="AF40">
        <f t="shared" si="57"/>
        <v>259.83988250671234</v>
      </c>
      <c r="AG40">
        <f t="shared" si="57"/>
        <v>250.52770174635623</v>
      </c>
      <c r="AH40">
        <f t="shared" si="57"/>
        <v>250.22730881860275</v>
      </c>
      <c r="AI40">
        <f t="shared" si="57"/>
        <v>202.6071572412329</v>
      </c>
      <c r="AJ40">
        <f t="shared" si="57"/>
        <v>136.5084109784452</v>
      </c>
      <c r="AK40">
        <f t="shared" si="57"/>
        <v>139.80792494267126</v>
      </c>
      <c r="AL40">
        <f t="shared" si="57"/>
        <v>721.25675274205491</v>
      </c>
      <c r="AM40">
        <f t="shared" si="57"/>
        <v>0</v>
      </c>
      <c r="AN40">
        <f t="shared" si="57"/>
        <v>193.07926597174657</v>
      </c>
      <c r="AO40">
        <f t="shared" si="57"/>
        <v>177.48889528458221</v>
      </c>
      <c r="AP40">
        <f t="shared" si="57"/>
        <v>163.33383385639726</v>
      </c>
      <c r="AQ40">
        <f t="shared" si="57"/>
        <v>147.02427021181509</v>
      </c>
      <c r="AR40">
        <f t="shared" si="57"/>
        <v>139.80792494267126</v>
      </c>
      <c r="AS40">
        <f t="shared" si="57"/>
        <v>0</v>
      </c>
      <c r="AT40">
        <f t="shared" si="57"/>
        <v>0</v>
      </c>
      <c r="AU40">
        <f t="shared" si="57"/>
        <v>317.72754002221916</v>
      </c>
      <c r="AV40">
        <f t="shared" si="57"/>
        <v>0</v>
      </c>
      <c r="AW40">
        <f t="shared" si="57"/>
        <v>157.11275222808905</v>
      </c>
      <c r="AX40">
        <f t="shared" si="57"/>
        <v>147.02427021181509</v>
      </c>
      <c r="AY40">
        <f t="shared" si="57"/>
        <v>139.80792494267126</v>
      </c>
      <c r="AZ40">
        <f t="shared" si="57"/>
        <v>261.57827792686305</v>
      </c>
      <c r="BA40">
        <f t="shared" si="57"/>
        <v>104.39391674845206</v>
      </c>
      <c r="BB40">
        <f t="shared" si="57"/>
        <v>104.39391674845206</v>
      </c>
      <c r="BC40">
        <f t="shared" si="57"/>
        <v>99.839417510287689</v>
      </c>
      <c r="BD40">
        <f t="shared" si="57"/>
        <v>104.39391674845206</v>
      </c>
      <c r="BE40">
        <f t="shared" si="57"/>
        <v>104.92127981813425</v>
      </c>
      <c r="BF40">
        <f t="shared" si="57"/>
        <v>104.39391674845206</v>
      </c>
      <c r="BG40">
        <f t="shared" si="57"/>
        <v>104.39391674845206</v>
      </c>
      <c r="BH40">
        <f t="shared" si="57"/>
        <v>104.77745352640275</v>
      </c>
      <c r="BI40">
        <f t="shared" si="57"/>
        <v>104.39391674845206</v>
      </c>
      <c r="BJ40">
        <f t="shared" si="57"/>
        <v>104.77745352640275</v>
      </c>
      <c r="BK40">
        <f t="shared" si="57"/>
        <v>104.82539562364659</v>
      </c>
      <c r="BL40">
        <f t="shared" si="57"/>
        <v>104.87333772089042</v>
      </c>
      <c r="BM40">
        <f t="shared" si="57"/>
        <v>99.839417510287689</v>
      </c>
      <c r="BN40">
        <f t="shared" si="57"/>
        <v>99.839417510287689</v>
      </c>
      <c r="BO40">
        <f t="shared" si="57"/>
        <v>99.839417510287689</v>
      </c>
      <c r="BP40">
        <f t="shared" si="57"/>
        <v>99.839417510287689</v>
      </c>
      <c r="BQ40">
        <f t="shared" si="57"/>
        <v>99.839417510287689</v>
      </c>
      <c r="BR40">
        <f t="shared" ref="BR40:EC40" si="58">+BR38+BR39</f>
        <v>99.839417510287689</v>
      </c>
      <c r="BS40">
        <f t="shared" si="58"/>
        <v>99.839417510287689</v>
      </c>
      <c r="BT40">
        <f t="shared" si="58"/>
        <v>99.839417510287689</v>
      </c>
      <c r="BU40">
        <f t="shared" si="58"/>
        <v>99.839417510287689</v>
      </c>
      <c r="BV40">
        <f t="shared" si="58"/>
        <v>320.05911297359592</v>
      </c>
      <c r="BW40">
        <f t="shared" si="58"/>
        <v>296.31430420441779</v>
      </c>
      <c r="BX40">
        <f t="shared" si="58"/>
        <v>0</v>
      </c>
      <c r="BY40">
        <f t="shared" si="58"/>
        <v>576.76442806250691</v>
      </c>
      <c r="BZ40">
        <f t="shared" si="58"/>
        <v>401.89669929863015</v>
      </c>
      <c r="CA40">
        <f t="shared" si="58"/>
        <v>211.24330377471233</v>
      </c>
      <c r="CB40">
        <f t="shared" si="58"/>
        <v>211.24330377471233</v>
      </c>
      <c r="CC40">
        <f t="shared" si="58"/>
        <v>211.24317040342467</v>
      </c>
      <c r="CD40">
        <f t="shared" si="58"/>
        <v>248.72395685026035</v>
      </c>
      <c r="CE40">
        <f t="shared" si="58"/>
        <v>248.72395685026035</v>
      </c>
      <c r="CF40">
        <f t="shared" si="58"/>
        <v>254.58315950257534</v>
      </c>
      <c r="CG40">
        <f t="shared" si="58"/>
        <v>211.95964373936306</v>
      </c>
      <c r="CH40">
        <f t="shared" si="58"/>
        <v>211.49689717660277</v>
      </c>
      <c r="CI40">
        <f t="shared" si="58"/>
        <v>399.97613215206172</v>
      </c>
      <c r="CJ40">
        <f t="shared" si="58"/>
        <v>251.12848760186301</v>
      </c>
      <c r="CK40">
        <f t="shared" si="58"/>
        <v>203.09360899931505</v>
      </c>
      <c r="CL40">
        <f t="shared" si="58"/>
        <v>202.85038312027399</v>
      </c>
      <c r="CM40">
        <f t="shared" si="58"/>
        <v>202.6071572412329</v>
      </c>
      <c r="CN40">
        <f t="shared" si="58"/>
        <v>0</v>
      </c>
      <c r="CO40">
        <f t="shared" si="58"/>
        <v>492.69580279787669</v>
      </c>
      <c r="CP40">
        <f t="shared" si="58"/>
        <v>313.32102638467813</v>
      </c>
      <c r="CQ40">
        <f t="shared" si="58"/>
        <v>248.98842969205481</v>
      </c>
      <c r="CR40">
        <f t="shared" si="58"/>
        <v>194.26746840198632</v>
      </c>
      <c r="CS40">
        <f t="shared" si="58"/>
        <v>168.47755031176712</v>
      </c>
      <c r="CT40">
        <f t="shared" si="58"/>
        <v>168.67980427372603</v>
      </c>
      <c r="CU40">
        <f t="shared" si="58"/>
        <v>168.47755031176712</v>
      </c>
      <c r="CV40">
        <f t="shared" si="58"/>
        <v>169.28668341986301</v>
      </c>
      <c r="CW40">
        <f t="shared" si="58"/>
        <v>139.80792494267126</v>
      </c>
      <c r="CX40">
        <f t="shared" si="58"/>
        <v>486.99989756321918</v>
      </c>
      <c r="CY40">
        <f t="shared" si="58"/>
        <v>318.10925217661645</v>
      </c>
      <c r="CZ40">
        <f t="shared" si="58"/>
        <v>0</v>
      </c>
      <c r="DA40">
        <f t="shared" si="58"/>
        <v>0</v>
      </c>
      <c r="DB40">
        <f t="shared" si="58"/>
        <v>0</v>
      </c>
      <c r="DC40">
        <f t="shared" si="58"/>
        <v>193.80215710042469</v>
      </c>
      <c r="DD40">
        <f t="shared" si="58"/>
        <v>168.47755031176712</v>
      </c>
      <c r="DE40">
        <f t="shared" si="58"/>
        <v>0</v>
      </c>
      <c r="DF40">
        <f t="shared" si="58"/>
        <v>211.24330377471233</v>
      </c>
      <c r="DG40">
        <f t="shared" si="58"/>
        <v>147.73026910839042</v>
      </c>
      <c r="DH40">
        <f t="shared" si="58"/>
        <v>147.02427021181509</v>
      </c>
      <c r="DI40">
        <f t="shared" si="58"/>
        <v>147.02427021181509</v>
      </c>
      <c r="DJ40">
        <f t="shared" si="58"/>
        <v>139.80792494267126</v>
      </c>
      <c r="DK40">
        <f t="shared" si="58"/>
        <v>139.80792494267126</v>
      </c>
      <c r="DL40">
        <f t="shared" si="58"/>
        <v>177.48889528458221</v>
      </c>
      <c r="DM40">
        <f t="shared" si="58"/>
        <v>591.99710203294524</v>
      </c>
      <c r="DN40">
        <f t="shared" si="58"/>
        <v>194.03481275120552</v>
      </c>
      <c r="DO40">
        <f t="shared" si="58"/>
        <v>261.57827792686305</v>
      </c>
      <c r="DP40">
        <f t="shared" si="58"/>
        <v>178.98039860630138</v>
      </c>
      <c r="DQ40">
        <f t="shared" si="58"/>
        <v>177.48889528458221</v>
      </c>
      <c r="DR40">
        <f t="shared" si="58"/>
        <v>168.47755031176712</v>
      </c>
      <c r="DS40">
        <f t="shared" si="58"/>
        <v>168.47755031176712</v>
      </c>
      <c r="DT40">
        <f t="shared" si="58"/>
        <v>156.20790310261646</v>
      </c>
      <c r="DU40">
        <f t="shared" si="58"/>
        <v>139.80792494267126</v>
      </c>
      <c r="DV40">
        <f t="shared" si="58"/>
        <v>139.80792494267126</v>
      </c>
      <c r="DW40">
        <f t="shared" si="58"/>
        <v>261.57827792686305</v>
      </c>
      <c r="DX40">
        <f t="shared" si="58"/>
        <v>177.48889528458221</v>
      </c>
      <c r="DY40">
        <f t="shared" si="58"/>
        <v>156.20790310261646</v>
      </c>
      <c r="DZ40">
        <f t="shared" si="58"/>
        <v>156.20790310261646</v>
      </c>
      <c r="EA40">
        <f t="shared" si="58"/>
        <v>156.20790310261646</v>
      </c>
      <c r="EB40">
        <f t="shared" si="58"/>
        <v>136.83616226530819</v>
      </c>
      <c r="EC40">
        <f t="shared" si="58"/>
        <v>139.80792494267126</v>
      </c>
      <c r="ED40">
        <f t="shared" ref="ED40:EY40" si="59">+ED38+ED39</f>
        <v>139.80792494267126</v>
      </c>
      <c r="EE40">
        <f t="shared" si="59"/>
        <v>0</v>
      </c>
      <c r="EF40">
        <f t="shared" si="59"/>
        <v>0</v>
      </c>
      <c r="EG40">
        <f t="shared" si="59"/>
        <v>396.65942177753425</v>
      </c>
      <c r="EH40">
        <f t="shared" si="59"/>
        <v>156.20790310261646</v>
      </c>
      <c r="EI40">
        <f t="shared" si="59"/>
        <v>262.20636714383556</v>
      </c>
      <c r="EJ40">
        <f t="shared" si="59"/>
        <v>156.20790310261646</v>
      </c>
      <c r="EK40">
        <f t="shared" si="59"/>
        <v>269.18535230550685</v>
      </c>
      <c r="EL40">
        <f t="shared" si="59"/>
        <v>201.24713792541098</v>
      </c>
      <c r="EM40">
        <f t="shared" si="59"/>
        <v>147.02427021181509</v>
      </c>
      <c r="EN40">
        <f t="shared" si="59"/>
        <v>194.26746840198632</v>
      </c>
      <c r="EO40">
        <f t="shared" si="59"/>
        <v>434.59756940436989</v>
      </c>
      <c r="EP40">
        <f t="shared" si="59"/>
        <v>0</v>
      </c>
      <c r="EQ40">
        <f t="shared" si="59"/>
        <v>146.98344568561646</v>
      </c>
      <c r="ER40">
        <f t="shared" si="59"/>
        <v>123.57409719315069</v>
      </c>
      <c r="ES40">
        <f t="shared" si="59"/>
        <v>120.48081262191781</v>
      </c>
      <c r="ET40">
        <f t="shared" si="59"/>
        <v>221.1960611191781</v>
      </c>
      <c r="EU40">
        <f t="shared" si="59"/>
        <v>146.98344568561646</v>
      </c>
      <c r="EV40">
        <f t="shared" si="59"/>
        <v>221.1960611191781</v>
      </c>
      <c r="EW40">
        <f t="shared" si="59"/>
        <v>178.57164829863012</v>
      </c>
      <c r="EX40">
        <f t="shared" si="59"/>
        <v>178.57164829863012</v>
      </c>
      <c r="EY40">
        <f t="shared" si="59"/>
        <v>145.38437484794522</v>
      </c>
    </row>
    <row r="41" spans="2:155" x14ac:dyDescent="0.25">
      <c r="B41">
        <f>+B38/B39</f>
        <v>0.68422913719943412</v>
      </c>
      <c r="C41">
        <f>+C38/C39</f>
        <v>0.6862572421784473</v>
      </c>
    </row>
    <row r="42" spans="2:155" x14ac:dyDescent="0.25">
      <c r="E42">
        <f>+E37*0.686</f>
        <v>1373.0848521309133</v>
      </c>
      <c r="F42">
        <f t="shared" ref="F42:BQ42" si="60">+F37*0.686</f>
        <v>541.62956557273071</v>
      </c>
      <c r="G42">
        <f t="shared" si="60"/>
        <v>239.18714868730234</v>
      </c>
      <c r="H42">
        <f t="shared" si="60"/>
        <v>809.00040516789977</v>
      </c>
      <c r="I42">
        <f t="shared" si="60"/>
        <v>166.67677230010048</v>
      </c>
      <c r="J42">
        <f t="shared" si="60"/>
        <v>319.52524996949955</v>
      </c>
      <c r="K42">
        <f t="shared" si="60"/>
        <v>251.88020814011875</v>
      </c>
      <c r="L42">
        <f t="shared" si="60"/>
        <v>261.55627856086761</v>
      </c>
      <c r="M42">
        <f t="shared" si="60"/>
        <v>174.28027451787213</v>
      </c>
      <c r="N42">
        <f t="shared" si="60"/>
        <v>397.89696001872147</v>
      </c>
      <c r="O42">
        <f t="shared" si="60"/>
        <v>138.06796627694067</v>
      </c>
      <c r="P42">
        <f t="shared" si="60"/>
        <v>167.47714095460273</v>
      </c>
      <c r="Q42">
        <f t="shared" si="60"/>
        <v>131.2912204115982</v>
      </c>
      <c r="R42">
        <f t="shared" si="60"/>
        <v>309.61034718465754</v>
      </c>
      <c r="S42">
        <f t="shared" si="60"/>
        <v>166.67677230010048</v>
      </c>
      <c r="T42">
        <f t="shared" si="60"/>
        <v>541.62956557273071</v>
      </c>
      <c r="U42">
        <f t="shared" si="60"/>
        <v>234.66183855780827</v>
      </c>
      <c r="V42">
        <f t="shared" si="60"/>
        <v>307.03024530228316</v>
      </c>
      <c r="W42">
        <f t="shared" si="60"/>
        <v>163.89016629041097</v>
      </c>
      <c r="X42">
        <f t="shared" si="60"/>
        <v>141.93151829260276</v>
      </c>
      <c r="Y42">
        <f t="shared" si="60"/>
        <v>138.27947922542469</v>
      </c>
      <c r="Z42">
        <f t="shared" si="60"/>
        <v>138.27947922542469</v>
      </c>
      <c r="AA42">
        <f t="shared" si="60"/>
        <v>0</v>
      </c>
      <c r="AB42">
        <f t="shared" si="60"/>
        <v>157.49261674520551</v>
      </c>
      <c r="AC42">
        <f t="shared" si="60"/>
        <v>0</v>
      </c>
      <c r="AD42">
        <f t="shared" si="60"/>
        <v>313.98985178871777</v>
      </c>
      <c r="AE42">
        <f t="shared" si="60"/>
        <v>246.71927045122197</v>
      </c>
      <c r="AF42">
        <f t="shared" si="60"/>
        <v>244.01116960931512</v>
      </c>
      <c r="AG42">
        <f t="shared" si="60"/>
        <v>235.26626064065758</v>
      </c>
      <c r="AH42">
        <f t="shared" si="60"/>
        <v>234.98416680295892</v>
      </c>
      <c r="AI42">
        <f t="shared" si="60"/>
        <v>190.26490057150687</v>
      </c>
      <c r="AJ42">
        <f t="shared" si="60"/>
        <v>128.19270353348858</v>
      </c>
      <c r="AK42">
        <f t="shared" si="60"/>
        <v>131.2912204115982</v>
      </c>
      <c r="AL42">
        <f t="shared" si="60"/>
        <v>677.31982529917821</v>
      </c>
      <c r="AM42">
        <f t="shared" si="60"/>
        <v>0</v>
      </c>
      <c r="AN42">
        <f t="shared" si="60"/>
        <v>181.31742156963469</v>
      </c>
      <c r="AO42">
        <f t="shared" si="60"/>
        <v>166.67677230010048</v>
      </c>
      <c r="AP42">
        <f t="shared" si="60"/>
        <v>153.38399729704111</v>
      </c>
      <c r="AQ42">
        <f t="shared" si="60"/>
        <v>138.06796627694067</v>
      </c>
      <c r="AR42">
        <f t="shared" si="60"/>
        <v>131.2912204115982</v>
      </c>
      <c r="AS42">
        <f t="shared" si="60"/>
        <v>0</v>
      </c>
      <c r="AT42">
        <f t="shared" si="60"/>
        <v>0</v>
      </c>
      <c r="AU42">
        <f t="shared" si="60"/>
        <v>298.37247427137902</v>
      </c>
      <c r="AV42">
        <f t="shared" si="60"/>
        <v>0</v>
      </c>
      <c r="AW42">
        <f t="shared" si="60"/>
        <v>147.54188641816438</v>
      </c>
      <c r="AX42">
        <f t="shared" si="60"/>
        <v>138.06796627694067</v>
      </c>
      <c r="AY42">
        <f t="shared" si="60"/>
        <v>131.2912204115982</v>
      </c>
      <c r="AZ42">
        <f t="shared" si="60"/>
        <v>245.6436668827215</v>
      </c>
      <c r="BA42">
        <f t="shared" si="60"/>
        <v>98.034533729552507</v>
      </c>
      <c r="BB42">
        <f t="shared" si="60"/>
        <v>98.034533729552507</v>
      </c>
      <c r="BC42">
        <f t="shared" si="60"/>
        <v>93.757481741351612</v>
      </c>
      <c r="BD42">
        <f t="shared" si="60"/>
        <v>98.034533729552507</v>
      </c>
      <c r="BE42">
        <f t="shared" si="60"/>
        <v>98.5297713281863</v>
      </c>
      <c r="BF42">
        <f t="shared" si="60"/>
        <v>98.034533729552507</v>
      </c>
      <c r="BG42">
        <f t="shared" si="60"/>
        <v>98.034533729552507</v>
      </c>
      <c r="BH42">
        <f t="shared" si="60"/>
        <v>98.394706528558913</v>
      </c>
      <c r="BI42">
        <f t="shared" si="60"/>
        <v>98.034533729552507</v>
      </c>
      <c r="BJ42">
        <f t="shared" si="60"/>
        <v>98.394706528558913</v>
      </c>
      <c r="BK42">
        <f t="shared" si="60"/>
        <v>98.439728128434709</v>
      </c>
      <c r="BL42">
        <f t="shared" si="60"/>
        <v>98.484749728310504</v>
      </c>
      <c r="BM42">
        <f t="shared" si="60"/>
        <v>93.757481741351612</v>
      </c>
      <c r="BN42">
        <f t="shared" si="60"/>
        <v>93.757481741351612</v>
      </c>
      <c r="BO42">
        <f t="shared" si="60"/>
        <v>93.757481741351612</v>
      </c>
      <c r="BP42">
        <f t="shared" si="60"/>
        <v>93.757481741351612</v>
      </c>
      <c r="BQ42">
        <f t="shared" si="60"/>
        <v>93.757481741351612</v>
      </c>
      <c r="BR42">
        <f t="shared" ref="BR42:EC42" si="61">+BR37*0.686</f>
        <v>93.757481741351612</v>
      </c>
      <c r="BS42">
        <f t="shared" si="61"/>
        <v>93.757481741351612</v>
      </c>
      <c r="BT42">
        <f t="shared" si="61"/>
        <v>93.757481741351612</v>
      </c>
      <c r="BU42">
        <f t="shared" si="61"/>
        <v>93.757481741351612</v>
      </c>
      <c r="BV42">
        <f t="shared" si="61"/>
        <v>300.56201437356168</v>
      </c>
      <c r="BW42">
        <f t="shared" si="61"/>
        <v>278.26367239456619</v>
      </c>
      <c r="BX42">
        <f t="shared" si="61"/>
        <v>0</v>
      </c>
      <c r="BY42">
        <f t="shared" si="61"/>
        <v>541.62956557273071</v>
      </c>
      <c r="BZ42">
        <f t="shared" si="61"/>
        <v>377.41428572054798</v>
      </c>
      <c r="CA42">
        <f t="shared" si="61"/>
        <v>198.37495741198177</v>
      </c>
      <c r="CB42">
        <f t="shared" si="61"/>
        <v>198.37495741198177</v>
      </c>
      <c r="CC42">
        <f t="shared" si="61"/>
        <v>198.37483216529682</v>
      </c>
      <c r="CD42">
        <f t="shared" si="61"/>
        <v>233.57239479709597</v>
      </c>
      <c r="CE42">
        <f t="shared" si="61"/>
        <v>233.57239479709597</v>
      </c>
      <c r="CF42">
        <f t="shared" si="61"/>
        <v>239.07467134670321</v>
      </c>
      <c r="CG42">
        <f t="shared" si="61"/>
        <v>199.04765996605482</v>
      </c>
      <c r="CH42">
        <f t="shared" si="61"/>
        <v>198.61310261895895</v>
      </c>
      <c r="CI42">
        <f t="shared" si="61"/>
        <v>375.61071410857545</v>
      </c>
      <c r="CJ42">
        <f t="shared" si="61"/>
        <v>235.8304483160548</v>
      </c>
      <c r="CK42">
        <f t="shared" si="61"/>
        <v>190.72171906027398</v>
      </c>
      <c r="CL42">
        <f t="shared" si="61"/>
        <v>190.49330981589046</v>
      </c>
      <c r="CM42">
        <f t="shared" si="61"/>
        <v>190.26490057150687</v>
      </c>
      <c r="CN42">
        <f t="shared" si="61"/>
        <v>0</v>
      </c>
      <c r="CO42">
        <f t="shared" si="61"/>
        <v>462.68216388684931</v>
      </c>
      <c r="CP42">
        <f t="shared" si="61"/>
        <v>294.23439301832877</v>
      </c>
      <c r="CQ42">
        <f t="shared" si="61"/>
        <v>233.82075669917811</v>
      </c>
      <c r="CR42">
        <f t="shared" si="61"/>
        <v>182.43324205853884</v>
      </c>
      <c r="CS42">
        <f t="shared" si="61"/>
        <v>158.21437305115981</v>
      </c>
      <c r="CT42">
        <f t="shared" si="61"/>
        <v>158.40430627210961</v>
      </c>
      <c r="CU42">
        <f t="shared" si="61"/>
        <v>158.21437305115981</v>
      </c>
      <c r="CV42">
        <f t="shared" si="61"/>
        <v>158.9742160520548</v>
      </c>
      <c r="CW42">
        <f t="shared" si="61"/>
        <v>131.2912204115982</v>
      </c>
      <c r="CX42">
        <f t="shared" si="61"/>
        <v>457.3332371367124</v>
      </c>
      <c r="CY42">
        <f t="shared" si="61"/>
        <v>298.73093359775339</v>
      </c>
      <c r="CZ42">
        <f t="shared" si="61"/>
        <v>0</v>
      </c>
      <c r="DA42">
        <f t="shared" si="61"/>
        <v>0</v>
      </c>
      <c r="DB42">
        <f t="shared" si="61"/>
        <v>0</v>
      </c>
      <c r="DC42">
        <f t="shared" si="61"/>
        <v>181.99627620929684</v>
      </c>
      <c r="DD42">
        <f t="shared" si="61"/>
        <v>158.21437305115981</v>
      </c>
      <c r="DE42">
        <f t="shared" si="61"/>
        <v>0</v>
      </c>
      <c r="DF42">
        <f t="shared" si="61"/>
        <v>198.37495741198177</v>
      </c>
      <c r="DG42">
        <f t="shared" si="61"/>
        <v>138.73095771164384</v>
      </c>
      <c r="DH42">
        <f t="shared" si="61"/>
        <v>138.06796627694067</v>
      </c>
      <c r="DI42">
        <f t="shared" si="61"/>
        <v>138.06796627694067</v>
      </c>
      <c r="DJ42">
        <f t="shared" si="61"/>
        <v>131.2912204115982</v>
      </c>
      <c r="DK42">
        <f t="shared" si="61"/>
        <v>131.2912204115982</v>
      </c>
      <c r="DL42">
        <f t="shared" si="61"/>
        <v>166.67677230010048</v>
      </c>
      <c r="DM42">
        <f t="shared" si="61"/>
        <v>555.93430800082194</v>
      </c>
      <c r="DN42">
        <f t="shared" si="61"/>
        <v>182.21475913391785</v>
      </c>
      <c r="DO42">
        <f t="shared" si="61"/>
        <v>245.6436668827215</v>
      </c>
      <c r="DP42">
        <f t="shared" si="61"/>
        <v>168.07741744547945</v>
      </c>
      <c r="DQ42">
        <f t="shared" si="61"/>
        <v>166.67677230010048</v>
      </c>
      <c r="DR42">
        <f t="shared" si="61"/>
        <v>158.21437305115981</v>
      </c>
      <c r="DS42">
        <f t="shared" si="61"/>
        <v>158.21437305115981</v>
      </c>
      <c r="DT42">
        <f t="shared" si="61"/>
        <v>146.69215814975342</v>
      </c>
      <c r="DU42">
        <f t="shared" si="61"/>
        <v>131.2912204115982</v>
      </c>
      <c r="DV42">
        <f t="shared" si="61"/>
        <v>131.2912204115982</v>
      </c>
      <c r="DW42">
        <f t="shared" si="61"/>
        <v>245.6436668827215</v>
      </c>
      <c r="DX42">
        <f t="shared" si="61"/>
        <v>166.67677230010048</v>
      </c>
      <c r="DY42">
        <f t="shared" si="61"/>
        <v>146.69215814975342</v>
      </c>
      <c r="DZ42">
        <f t="shared" si="61"/>
        <v>146.69215814975342</v>
      </c>
      <c r="EA42">
        <f t="shared" si="61"/>
        <v>146.69215814975342</v>
      </c>
      <c r="EB42">
        <f t="shared" si="61"/>
        <v>128.50048913621004</v>
      </c>
      <c r="EC42">
        <f t="shared" si="61"/>
        <v>131.2912204115982</v>
      </c>
      <c r="ED42">
        <f t="shared" ref="ED42:EY42" si="62">+ED37*0.686</f>
        <v>131.2912204115982</v>
      </c>
      <c r="EE42">
        <f t="shared" si="62"/>
        <v>0</v>
      </c>
      <c r="EF42">
        <f t="shared" si="62"/>
        <v>0</v>
      </c>
      <c r="EG42">
        <f t="shared" si="62"/>
        <v>372.49604837698632</v>
      </c>
      <c r="EH42">
        <f t="shared" si="62"/>
        <v>146.69215814975342</v>
      </c>
      <c r="EI42">
        <f t="shared" si="62"/>
        <v>246.23349467579908</v>
      </c>
      <c r="EJ42">
        <f t="shared" si="62"/>
        <v>146.69215814975342</v>
      </c>
      <c r="EK42">
        <f t="shared" si="62"/>
        <v>252.78733974206395</v>
      </c>
      <c r="EL42">
        <f t="shared" si="62"/>
        <v>188.98772979716898</v>
      </c>
      <c r="EM42">
        <f t="shared" si="62"/>
        <v>138.06796627694067</v>
      </c>
      <c r="EN42">
        <f t="shared" si="62"/>
        <v>182.43324205853884</v>
      </c>
      <c r="EO42">
        <f t="shared" si="62"/>
        <v>408.1231110354521</v>
      </c>
      <c r="EP42">
        <f t="shared" si="62"/>
        <v>0</v>
      </c>
      <c r="EQ42">
        <f t="shared" si="62"/>
        <v>138.02962866575345</v>
      </c>
      <c r="ER42">
        <f t="shared" si="62"/>
        <v>116.04631166940641</v>
      </c>
      <c r="ES42">
        <f t="shared" si="62"/>
        <v>113.14146127123288</v>
      </c>
      <c r="ET42">
        <f t="shared" si="62"/>
        <v>207.72142084566212</v>
      </c>
      <c r="EU42">
        <f t="shared" si="62"/>
        <v>138.02962866575345</v>
      </c>
      <c r="EV42">
        <f t="shared" si="62"/>
        <v>207.72142084566212</v>
      </c>
      <c r="EW42">
        <f t="shared" si="62"/>
        <v>167.69356705388128</v>
      </c>
      <c r="EX42">
        <f t="shared" si="62"/>
        <v>167.69356705388128</v>
      </c>
      <c r="EY42">
        <f t="shared" si="62"/>
        <v>136.52796871415526</v>
      </c>
    </row>
  </sheetData>
  <mergeCells count="19">
    <mergeCell ref="A1:A16"/>
    <mergeCell ref="B1:D2"/>
    <mergeCell ref="B3:D3"/>
    <mergeCell ref="B4:B5"/>
    <mergeCell ref="C4:D4"/>
    <mergeCell ref="C5:D5"/>
    <mergeCell ref="B6:D6"/>
    <mergeCell ref="B7:D7"/>
    <mergeCell ref="B8:B11"/>
    <mergeCell ref="B16:D16"/>
    <mergeCell ref="B19:D19"/>
    <mergeCell ref="C8:D8"/>
    <mergeCell ref="C9:D9"/>
    <mergeCell ref="C10:D10"/>
    <mergeCell ref="C11:D11"/>
    <mergeCell ref="B12:B15"/>
    <mergeCell ref="C12:D12"/>
    <mergeCell ref="C13:C14"/>
    <mergeCell ref="C15:D15"/>
  </mergeCells>
  <hyperlinks>
    <hyperlink ref="C13" location="_ftn1" display="_ftn1" xr:uid="{00000000-0004-0000-0600-000000000000}"/>
  </hyperlink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INGRESOS</vt:lpstr>
      <vt:lpstr>EGRESOS</vt:lpstr>
      <vt:lpstr>COG</vt:lpstr>
      <vt:lpstr>6</vt:lpstr>
      <vt:lpstr>8</vt:lpstr>
      <vt:lpstr>15</vt:lpstr>
      <vt:lpstr>16</vt:lpstr>
      <vt:lpstr>'15'!Títulos_a_imprimir</vt:lpstr>
      <vt:lpstr>'16'!Títulos_a_imprimir</vt:lpstr>
      <vt:lpstr>COG!Títulos_a_imprimir</vt:lpstr>
      <vt:lpstr>EGRESOS!Títulos_a_imprimir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Estefania</cp:lastModifiedBy>
  <cp:revision/>
  <cp:lastPrinted>2019-01-08T22:39:39Z</cp:lastPrinted>
  <dcterms:created xsi:type="dcterms:W3CDTF">2018-12-14T16:54:49Z</dcterms:created>
  <dcterms:modified xsi:type="dcterms:W3CDTF">2019-02-06T19:07:34Z</dcterms:modified>
  <cp:category/>
  <cp:contentStatus/>
</cp:coreProperties>
</file>