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28683A92-CF67-4839-BA4B-31BD6FE01DE4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GRESOS" sheetId="2" r:id="rId1"/>
    <sheet name="EGRESOS" sheetId="3" r:id="rId2"/>
    <sheet name="3" sheetId="5" r:id="rId3"/>
    <sheet name="6" sheetId="6" r:id="rId4"/>
    <sheet name="8" sheetId="7" r:id="rId5"/>
    <sheet name="15" sheetId="8" r:id="rId6"/>
    <sheet name="16" sheetId="9" r:id="rId7"/>
  </sheets>
  <externalReferences>
    <externalReference r:id="rId8"/>
    <externalReference r:id="rId9"/>
  </externalReferences>
  <definedNames>
    <definedName name="_xlnm._FilterDatabase" localSheetId="2" hidden="1">'3'!$A$2:$C$412</definedName>
    <definedName name="_xlnm._FilterDatabase" localSheetId="3" hidden="1">'6'!$A$5:$C$142</definedName>
    <definedName name="_xlnm._FilterDatabase" localSheetId="1" hidden="1">EGRESOS!$A$4:$F$70</definedName>
    <definedName name="_ftn1">'[1]1'!#REF!</definedName>
    <definedName name="_ftn2">'[1]5'!#REF!</definedName>
    <definedName name="_ftnref2">'[1]5'!#REF!</definedName>
    <definedName name="_xlnm.Print_Titles" localSheetId="2">'3'!$1:$2</definedName>
    <definedName name="_xlnm.Print_Titles" localSheetId="1">EGRESOS!$1:$4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9" l="1"/>
  <c r="R6" i="9" s="1"/>
  <c r="R5" i="9" s="1"/>
  <c r="R2" i="9" s="1"/>
  <c r="R1" i="9" s="1"/>
  <c r="Q11" i="9"/>
  <c r="P11" i="9"/>
  <c r="O11" i="9"/>
  <c r="O7" i="9"/>
  <c r="O6" i="9" s="1"/>
  <c r="O5" i="9" s="1"/>
  <c r="O2" i="9" s="1"/>
  <c r="O1" i="9" s="1"/>
  <c r="N11" i="9"/>
  <c r="M11" i="9"/>
  <c r="L11" i="9"/>
  <c r="K11" i="9"/>
  <c r="K6" i="9" s="1"/>
  <c r="K5" i="9" s="1"/>
  <c r="K2" i="9" s="1"/>
  <c r="K1" i="9" s="1"/>
  <c r="K7" i="9"/>
  <c r="J11" i="9"/>
  <c r="I11" i="9"/>
  <c r="H11" i="9"/>
  <c r="H6" i="9" s="1"/>
  <c r="H5" i="9" s="1"/>
  <c r="H2" i="9" s="1"/>
  <c r="H1" i="9" s="1"/>
  <c r="G11" i="9"/>
  <c r="G7" i="9"/>
  <c r="G6" i="9"/>
  <c r="G5" i="9"/>
  <c r="G2" i="9" s="1"/>
  <c r="G1" i="9" s="1"/>
  <c r="F11" i="9"/>
  <c r="E11" i="9"/>
  <c r="R7" i="9"/>
  <c r="Q7" i="9"/>
  <c r="Q6" i="9"/>
  <c r="Q5" i="9"/>
  <c r="Q2" i="9" s="1"/>
  <c r="Q1" i="9" s="1"/>
  <c r="P7" i="9"/>
  <c r="N7" i="9"/>
  <c r="N6" i="9" s="1"/>
  <c r="N5" i="9" s="1"/>
  <c r="N2" i="9" s="1"/>
  <c r="N1" i="9" s="1"/>
  <c r="M7" i="9"/>
  <c r="M6" i="9" s="1"/>
  <c r="M5" i="9" s="1"/>
  <c r="M2" i="9" s="1"/>
  <c r="M1" i="9" s="1"/>
  <c r="L7" i="9"/>
  <c r="J7" i="9"/>
  <c r="J6" i="9"/>
  <c r="J5" i="9" s="1"/>
  <c r="J2" i="9" s="1"/>
  <c r="J1" i="9" s="1"/>
  <c r="I7" i="9"/>
  <c r="I6" i="9" s="1"/>
  <c r="I5" i="9" s="1"/>
  <c r="I2" i="9" s="1"/>
  <c r="I1" i="9" s="1"/>
  <c r="H7" i="9"/>
  <c r="F7" i="9"/>
  <c r="E7" i="9"/>
  <c r="E6" i="9"/>
  <c r="E5" i="9" s="1"/>
  <c r="E2" i="9" s="1"/>
  <c r="E1" i="9" s="1"/>
  <c r="F6" i="9"/>
  <c r="F5" i="9" s="1"/>
  <c r="F2" i="9" s="1"/>
  <c r="F1" i="9" s="1"/>
  <c r="J10" i="7"/>
  <c r="J11" i="7" s="1"/>
  <c r="J9" i="7"/>
  <c r="C118" i="6"/>
  <c r="C87" i="6"/>
  <c r="C41" i="6"/>
  <c r="C142" i="6" s="1"/>
  <c r="C388" i="5"/>
  <c r="C384" i="5"/>
  <c r="C379" i="5"/>
  <c r="C374" i="5"/>
  <c r="C371" i="5"/>
  <c r="C361" i="5"/>
  <c r="C351" i="5"/>
  <c r="C344" i="5"/>
  <c r="C334" i="5"/>
  <c r="C331" i="5"/>
  <c r="C327" i="5"/>
  <c r="C318" i="5"/>
  <c r="C308" i="5" s="1"/>
  <c r="C309" i="5"/>
  <c r="C298" i="5"/>
  <c r="C293" i="5"/>
  <c r="C283" i="5"/>
  <c r="C274" i="5"/>
  <c r="C272" i="5"/>
  <c r="C265" i="5"/>
  <c r="C262" i="5"/>
  <c r="C249" i="5" s="1"/>
  <c r="C250" i="5"/>
  <c r="C257" i="5"/>
  <c r="C245" i="5"/>
  <c r="C239" i="5"/>
  <c r="C237" i="5"/>
  <c r="C229" i="5"/>
  <c r="C225" i="5"/>
  <c r="C216" i="5"/>
  <c r="C206" i="5"/>
  <c r="C200" i="5"/>
  <c r="C190" i="5"/>
  <c r="C189" i="5" s="1"/>
  <c r="C179" i="5"/>
  <c r="C173" i="5"/>
  <c r="C163" i="5"/>
  <c r="C155" i="5"/>
  <c r="C146" i="5"/>
  <c r="C145" i="5"/>
  <c r="C144" i="5"/>
  <c r="C135" i="5" s="1"/>
  <c r="C140" i="5"/>
  <c r="C136" i="5"/>
  <c r="C134" i="5"/>
  <c r="C125" i="5" s="1"/>
  <c r="C129" i="5"/>
  <c r="C126" i="5"/>
  <c r="C124" i="5"/>
  <c r="C115" i="5" s="1"/>
  <c r="C104" i="5" s="1"/>
  <c r="C105" i="5"/>
  <c r="C94" i="5"/>
  <c r="C90" i="5"/>
  <c r="C84" i="5" s="1"/>
  <c r="C81" i="5"/>
  <c r="C73" i="5"/>
  <c r="C63" i="5"/>
  <c r="C53" i="5"/>
  <c r="C49" i="5"/>
  <c r="C40" i="5"/>
  <c r="C37" i="5"/>
  <c r="C36" i="5" s="1"/>
  <c r="C34" i="5"/>
  <c r="C29" i="5"/>
  <c r="C28" i="5" s="1"/>
  <c r="C26" i="5"/>
  <c r="C24" i="5"/>
  <c r="C25" i="5"/>
  <c r="C16" i="5"/>
  <c r="C14" i="5" s="1"/>
  <c r="C9" i="5"/>
  <c r="C7" i="5"/>
  <c r="C4" i="5" s="1"/>
  <c r="L6" i="9"/>
  <c r="L5" i="9"/>
  <c r="L2" i="9"/>
  <c r="L1" i="9" s="1"/>
  <c r="P6" i="9"/>
  <c r="P5" i="9"/>
  <c r="P2" i="9"/>
  <c r="P1" i="9" s="1"/>
  <c r="C378" i="5"/>
  <c r="C104" i="3"/>
  <c r="C79" i="3"/>
  <c r="C49" i="3"/>
  <c r="C41" i="3"/>
  <c r="C7" i="3"/>
  <c r="C6" i="3" s="1"/>
  <c r="C5" i="3" s="1"/>
  <c r="C19" i="2"/>
  <c r="C12" i="2"/>
  <c r="C8" i="2"/>
  <c r="C6" i="2" s="1"/>
  <c r="C39" i="5" l="1"/>
  <c r="C23" i="5"/>
  <c r="C3" i="5"/>
  <c r="C412" i="5" l="1"/>
</calcChain>
</file>

<file path=xl/sharedStrings.xml><?xml version="1.0" encoding="utf-8"?>
<sst xmlns="http://schemas.openxmlformats.org/spreadsheetml/2006/main" count="1058" uniqueCount="864">
  <si>
    <t>PARTICIPACIONES Y APORTACIONES</t>
  </si>
  <si>
    <t>TRASFERENCIAS, ASIGNACIONES Y SUBSIDIOS</t>
  </si>
  <si>
    <t>SERVICIOS PERSONALES</t>
  </si>
  <si>
    <t>SERVICIOS GENERALES</t>
  </si>
  <si>
    <t>CONSEJO DE TURISMO DE CELAYA GUANAJUATO</t>
  </si>
  <si>
    <t xml:space="preserve"> ANALÍTICO DE INGRESOS 2019</t>
  </si>
  <si>
    <t>ANEXO I</t>
  </si>
  <si>
    <t>CRI</t>
  </si>
  <si>
    <t>DENOMINACIÓN</t>
  </si>
  <si>
    <t>APROBADO</t>
  </si>
  <si>
    <t>F.F.</t>
  </si>
  <si>
    <t>INGRESOS</t>
  </si>
  <si>
    <t>INGRESOS PROPIOS</t>
  </si>
  <si>
    <t>Ingresos por venta de bienes y servicios de organismos descentralizados</t>
  </si>
  <si>
    <t>CONVENIOS</t>
  </si>
  <si>
    <t>Aportacion Iniciativa Privada</t>
  </si>
  <si>
    <t>Municipio convenio de promocion FONDO MIXTO</t>
  </si>
  <si>
    <t>Gobierno del Estado (SECTUR) FONDO MIXTO</t>
  </si>
  <si>
    <t>Gobierno del Estado (SECTUR)2% ISH</t>
  </si>
  <si>
    <t>Gobierno del Estado (SECTUR) Con sabor a Celaya</t>
  </si>
  <si>
    <t>MUNICIPIO (gasto operativo)</t>
  </si>
  <si>
    <t>Municipio (con sabor a Celaya)</t>
  </si>
  <si>
    <t>ANALÍTICO DE EGRESOS 2018</t>
  </si>
  <si>
    <t>ANEXO II</t>
  </si>
  <si>
    <t>C.A/C.P/COG</t>
  </si>
  <si>
    <t>FF</t>
  </si>
  <si>
    <t>C.F/C.T.G</t>
  </si>
  <si>
    <t>C.E</t>
  </si>
  <si>
    <t>TOTAL</t>
  </si>
  <si>
    <t>31120-9301</t>
  </si>
  <si>
    <t>CONSEJO DE TURISMO DE CELAYA</t>
  </si>
  <si>
    <t>F0001</t>
  </si>
  <si>
    <t>DIRECCION</t>
  </si>
  <si>
    <t>3.7.1</t>
  </si>
  <si>
    <t>SUELDO BASE</t>
  </si>
  <si>
    <t>2.1.1.1</t>
  </si>
  <si>
    <t>SUELDOS DE CONFIANZA</t>
  </si>
  <si>
    <t>PRIMA VACACIONAL</t>
  </si>
  <si>
    <t>GRATIFICACION DE FIN DE AÑO</t>
  </si>
  <si>
    <t>APORTACIONES IMSS</t>
  </si>
  <si>
    <t>APORTACIONES INFONAVIT</t>
  </si>
  <si>
    <t>APORTACIONES AHORRO PARA EL RETIRO</t>
  </si>
  <si>
    <t>FONDO DE AHORRO</t>
  </si>
  <si>
    <t>ESTIMULOS AL PERSONAL OPERATIVO</t>
  </si>
  <si>
    <t>EQUIPOS MENORES DE OFICINA</t>
  </si>
  <si>
    <t>2.1.1.2</t>
  </si>
  <si>
    <t>MATERIAL IMPRESO E INFORMACION DIGITAL</t>
  </si>
  <si>
    <t>MATERIAL ELECTRICO Y ELECTRONICO</t>
  </si>
  <si>
    <t>REFACCIONES Y ACCESORIOS MENORES DE EDIFICIOS</t>
  </si>
  <si>
    <t>REFACCIONES Y ACCESORIOS MENORES DE MOBILIARIO</t>
  </si>
  <si>
    <t xml:space="preserve"> REFACCIONES Y ACCESORIOS MENORES DE EQUIPO DE COMPUTO Y TECNOLOGÍAS DE LA INFORMACION</t>
  </si>
  <si>
    <t>REFACCIONES Y ACCESORIOS MENORES DE EQUIPO DE TRANSPORTE</t>
  </si>
  <si>
    <t>SERVICIO DE ENERGIA ELECTRICA</t>
  </si>
  <si>
    <t xml:space="preserve">SERVICIO DE AGUA </t>
  </si>
  <si>
    <t>SERVICIOS POSTALES Y ELEGRAFICOS</t>
  </si>
  <si>
    <t>ARRENDAMIENTO DE EDIFICIOS Y LOCALES</t>
  </si>
  <si>
    <t>ARRENDAMIENTO DE ACTIVOS INTANGIBLES</t>
  </si>
  <si>
    <t>OTROS SERVICIOS RELACIONADOS</t>
  </si>
  <si>
    <t>SERVICIOS DE CAPACITACION</t>
  </si>
  <si>
    <t>SERVICIOS  FINANCIEROS Y BANCARIOS</t>
  </si>
  <si>
    <t>SEGUROS DE BIENES PATRIMONIALES</t>
  </si>
  <si>
    <t>SERVICIOS FINANCIEROS, BANCARIOS Y COMERCIALES INTEGRALES</t>
  </si>
  <si>
    <t>INSTALACION, REPARACION Y MANTENIMIENTO DE MOBILIARIO Y EQUIPO DE ADMINISTRACION</t>
  </si>
  <si>
    <t>INSTALACION, REPARACION Y MANTENIMIENTO DE BIENES INFORMATICOS</t>
  </si>
  <si>
    <t>MANTENIMIENTO Y CONSERVACION DE VEHICULOS TERRESTRES</t>
  </si>
  <si>
    <t>GASTOS DE LAS OFICINAS DE LOS SERVIDORES PUBLICOS SUPERIORES Y DE MANDOS MEDIOS</t>
  </si>
  <si>
    <t>OTROS IMPUESTOS Y DERECHOS</t>
  </si>
  <si>
    <t>IMPUESTO SOBRE NOMINAS</t>
  </si>
  <si>
    <t>31120-9304</t>
  </si>
  <si>
    <t>F-0001</t>
  </si>
  <si>
    <t>CON SABOR A CELAYA</t>
  </si>
  <si>
    <t>OTROS ARRENDAMIENTOS</t>
  </si>
  <si>
    <t>SERVICIOS FINANCIEROS Y BANCARIOS</t>
  </si>
  <si>
    <t>GASTOS DE ORDEN SOCIAL Y CULTURAL</t>
  </si>
  <si>
    <t>31120-9303</t>
  </si>
  <si>
    <t>F0002</t>
  </si>
  <si>
    <t>DESARROLLO DE PRODUCTO (MUSEO DE MOMIAS)</t>
  </si>
  <si>
    <t>MATERIAL DE LIMPIEZA</t>
  </si>
  <si>
    <t>MERCANCIAS ADQUIRIDAS PARA SU COMERCIALIZACION</t>
  </si>
  <si>
    <t>MEDICINAS Y PRODUCTOS FARMACEUTICOS</t>
  </si>
  <si>
    <t>SERVICIO ENERGIA ELECTRICA</t>
  </si>
  <si>
    <t>SERVICIOS PROFESIONALES CIENTIFICOS Y TECNICOS INTEGRALES</t>
  </si>
  <si>
    <t>FLETES Y MANIOBRAS</t>
  </si>
  <si>
    <t>CONSERVACION Y MANTENIMIENTO DE INMUEBLES</t>
  </si>
  <si>
    <t>SERVICIOS DE JARDINERIA Y FUMIGACION</t>
  </si>
  <si>
    <t>IMPUESTO SOBRE NOMINA</t>
  </si>
  <si>
    <t>ANALÍTICO DE EGRESOS 2019</t>
  </si>
  <si>
    <t>31120-9302</t>
  </si>
  <si>
    <t>S0001</t>
  </si>
  <si>
    <t>FONDO MIXTO</t>
  </si>
  <si>
    <t>MATERIALES Y UTILES DE OFICINA</t>
  </si>
  <si>
    <t>MATERIALES Y UTILES DE TECNOLOGIAS DE LA INFORMACION Y COMUNICACIÓN</t>
  </si>
  <si>
    <t>PRODUCTOS ALIMENTICIOS PARA EL PERSONAL EN LAS INSTALACIONES DE LAS DEPENDENCIAS Y ENTIDADES</t>
  </si>
  <si>
    <t>COMBUSTIBLE, LUBRICANTES Y ADITIVOS PARA VEHICULOS TERRESTRES, AEREOS, MARITIMOS, LACUSTRES Y FLUVIALES ASIGNADOS A SERVIDORES PUBLICOS</t>
  </si>
  <si>
    <t>SERVICIO DE TELEFONIA TRADICIONAL</t>
  </si>
  <si>
    <t>RADIOLOCALIZACION</t>
  </si>
  <si>
    <t>ARRENDAMIENO DE EQUIPO DE TRANSPORTE PARA SERVICIOS ADMINISTRATIVOS</t>
  </si>
  <si>
    <t>SERVICIO DE ACCESO A INTERNET</t>
  </si>
  <si>
    <t>DIFUSION E INFORMACION DE MENSAJES Y ACTIVIDADES GUBERNAMENTALES</t>
  </si>
  <si>
    <t>IMPRESIÓN Y ELABORACION DE PUBLICACIONES OFICIALES</t>
  </si>
  <si>
    <t>SERVICIO DE CREACION Y DIFUSION DE CONTENIDO EXCLUSIVAMENTE A TRAVES DE INTERNET</t>
  </si>
  <si>
    <t>PASAJES TERRESTRES NACIONALES PARA SERVIDORES PUBLICOS EN EL DESEMPEÑO DE COMISIONES Y FUNCIONES OFICIALES</t>
  </si>
  <si>
    <t>VIÁTICOS NACIONALES PARA SERVIDORES PUBLICOS EN EL DESEMPEÑO DE FUNCIONES OFICIALES</t>
  </si>
  <si>
    <t>OTROS SERVICIOS DE TRASLADO Y HOSPEDAJE</t>
  </si>
  <si>
    <t>CONGRESOS Y CONVENCIONES</t>
  </si>
  <si>
    <t>EXPOSICIONES</t>
  </si>
  <si>
    <t>GASTOS DE OFICINA DE LOS SERVIDORES PUBLICOS EN EL DESEMPEÑO DE SUS ACTIVIDADES</t>
  </si>
  <si>
    <t>S0002</t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</si>
  <si>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</si>
  <si>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</si>
  <si>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</si>
  <si>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</si>
  <si>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</si>
  <si>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</si>
  <si>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</si>
  <si>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</si>
  <si>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</si>
  <si>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</si>
  <si>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</si>
  <si>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</si>
  <si>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</si>
  <si>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</si>
  <si>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</si>
  <si>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</si>
  <si>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</si>
  <si>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</si>
  <si>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</si>
  <si>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</si>
  <si>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</si>
  <si>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</si>
  <si>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</si>
  <si>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</si>
  <si>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</si>
  <si>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</si>
  <si>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</si>
  <si>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</si>
  <si>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</si>
  <si>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</si>
  <si>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</si>
  <si>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</si>
  <si>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</si>
  <si>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</si>
  <si>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</si>
  <si>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</si>
  <si>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</si>
  <si>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</si>
  <si>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</si>
  <si>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</si>
  <si>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</si>
  <si>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</si>
  <si>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</si>
  <si>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</si>
  <si>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</si>
  <si>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</si>
  <si>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</si>
  <si>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</si>
  <si>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</si>
  <si>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</si>
  <si>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</si>
  <si>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</si>
  <si>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</si>
  <si>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</si>
  <si>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</si>
  <si>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</si>
  <si>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</si>
  <si>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</si>
  <si>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</si>
  <si>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</si>
  <si>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</si>
  <si>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</si>
  <si>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</si>
  <si>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</si>
  <si>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</si>
  <si>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</si>
  <si>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</si>
  <si>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</si>
  <si>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</si>
  <si>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</si>
  <si>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</si>
  <si>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</si>
  <si>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</si>
  <si>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</si>
  <si>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</si>
  <si>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</si>
  <si>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</si>
  <si>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</si>
  <si>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</si>
  <si>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</si>
  <si>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</si>
  <si>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</si>
  <si>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</si>
  <si>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</si>
  <si>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</si>
  <si>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</si>
  <si>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</si>
  <si>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</si>
  <si>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</si>
  <si>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</si>
  <si>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</si>
  <si>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</si>
  <si>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</si>
  <si>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</si>
  <si>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</si>
  <si>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</si>
  <si>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</si>
  <si>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</si>
  <si>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</si>
  <si>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</si>
  <si>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</si>
  <si>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</si>
  <si>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</si>
  <si>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</si>
  <si>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</si>
  <si>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</si>
  <si>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</si>
  <si>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</si>
  <si>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</si>
  <si>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</si>
  <si>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</si>
  <si>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</si>
  <si>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</si>
  <si>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</si>
  <si>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</si>
  <si>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</si>
  <si>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</si>
  <si>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</si>
  <si>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</si>
  <si>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</si>
  <si>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</si>
  <si>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</si>
  <si>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</si>
  <si>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</si>
  <si>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</si>
  <si>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</si>
  <si>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</si>
  <si>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</si>
  <si>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</si>
  <si>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</si>
  <si>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</si>
  <si>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</si>
  <si>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</si>
  <si>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</si>
  <si>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</si>
  <si>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</si>
  <si>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</si>
  <si>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</si>
  <si>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</si>
  <si>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</si>
  <si>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</si>
  <si>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</si>
  <si>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</si>
  <si>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</si>
  <si>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</si>
  <si>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</si>
  <si>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</si>
  <si>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</si>
  <si>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</si>
  <si>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</si>
  <si>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</si>
  <si>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</si>
  <si>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</si>
  <si>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</si>
  <si>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</si>
  <si>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</si>
  <si>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</si>
  <si>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</si>
  <si>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</si>
  <si>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</si>
  <si>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</si>
  <si>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</si>
  <si>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</si>
  <si>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</si>
  <si>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</si>
  <si>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</si>
  <si>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</si>
  <si>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</si>
  <si>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</si>
  <si>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</si>
  <si>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</si>
  <si>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</si>
  <si>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</si>
  <si>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</si>
  <si>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</si>
  <si>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</si>
  <si>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</si>
  <si>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</si>
  <si>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</si>
  <si>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</si>
  <si>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</si>
  <si>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</si>
  <si>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</si>
  <si>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</si>
  <si>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</si>
  <si>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</si>
  <si>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</si>
  <si>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</si>
  <si>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</si>
  <si>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</si>
  <si>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</si>
  <si>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</si>
  <si>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</si>
  <si>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</si>
  <si>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</si>
  <si>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</si>
  <si>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</si>
  <si>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</si>
  <si>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</si>
  <si>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</si>
  <si>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</si>
  <si>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</si>
  <si>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</si>
  <si>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</si>
  <si>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</si>
  <si>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</si>
  <si>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</si>
  <si>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</si>
  <si>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</si>
  <si>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</si>
  <si>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</si>
  <si>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</si>
  <si>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</si>
  <si>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</si>
  <si>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</si>
  <si>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</si>
  <si>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</si>
  <si>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</si>
  <si>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</si>
  <si>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</si>
  <si>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</si>
  <si>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</si>
  <si>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</si>
  <si>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</si>
  <si>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</si>
  <si>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</si>
  <si>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</si>
  <si>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</si>
  <si>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</si>
  <si>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</si>
  <si>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</si>
  <si>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</si>
  <si>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</si>
  <si>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</si>
  <si>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</si>
  <si>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</si>
  <si>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</si>
  <si>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</si>
  <si>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</si>
  <si>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</si>
  <si>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</si>
  <si>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</si>
  <si>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</si>
  <si>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</si>
  <si>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</si>
  <si>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</si>
  <si>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</si>
  <si>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</si>
  <si>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</si>
  <si>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</si>
  <si>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</si>
  <si>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</si>
  <si>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</si>
  <si>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</si>
  <si>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</si>
  <si>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</si>
  <si>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</si>
  <si>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</si>
  <si>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</si>
  <si>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</si>
  <si>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</si>
  <si>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</si>
  <si>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</si>
  <si>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</si>
  <si>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</si>
  <si>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</si>
  <si>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</si>
  <si>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</si>
  <si>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</si>
  <si>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</si>
  <si>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</si>
  <si>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</si>
  <si>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</si>
  <si>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</si>
  <si>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</si>
  <si>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</si>
  <si>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</si>
  <si>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</si>
  <si>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</si>
  <si>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</si>
  <si>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</si>
  <si>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</si>
  <si>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</si>
  <si>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</si>
  <si>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</si>
  <si>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</si>
  <si>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</si>
  <si>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</si>
  <si>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</si>
  <si>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</si>
  <si>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</si>
  <si>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</si>
  <si>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</si>
  <si>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</si>
  <si>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</si>
  <si>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</si>
  <si>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</si>
  <si>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</si>
  <si>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</si>
  <si>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</si>
  <si>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</si>
  <si>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</si>
  <si>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</si>
  <si>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</si>
  <si>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</si>
  <si>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</si>
  <si>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</si>
  <si>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</si>
  <si>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</si>
  <si>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</si>
  <si>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</si>
  <si>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</si>
  <si>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</si>
  <si>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</si>
  <si>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</si>
  <si>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</si>
  <si>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</si>
  <si>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</si>
  <si>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</si>
  <si>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</si>
  <si>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</si>
  <si>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</si>
  <si>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</si>
  <si>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</si>
  <si>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</si>
  <si>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</si>
  <si>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</si>
  <si>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</si>
  <si>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</si>
  <si>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</si>
  <si>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</si>
  <si>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</si>
  <si>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</si>
  <si>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</si>
  <si>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</si>
  <si>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</si>
  <si>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</si>
  <si>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</si>
  <si>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</si>
  <si>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</si>
  <si>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</si>
  <si>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</si>
  <si>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</si>
  <si>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</si>
  <si>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</si>
  <si>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</si>
  <si>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</si>
  <si>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</si>
  <si>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</si>
  <si>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</si>
  <si>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</si>
  <si>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</si>
  <si>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</si>
  <si>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</si>
  <si>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</si>
  <si>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</si>
  <si>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</si>
  <si>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</si>
  <si>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</si>
  <si>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</si>
  <si>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</si>
  <si>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</si>
  <si>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</si>
  <si>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</si>
  <si>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</si>
  <si>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</si>
  <si>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</si>
  <si>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</si>
  <si>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</si>
  <si>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</si>
  <si>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</si>
  <si>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</si>
  <si>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</si>
  <si>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</si>
  <si>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</si>
  <si>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</si>
  <si>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</si>
  <si>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</si>
  <si>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</si>
  <si>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</si>
  <si>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</si>
  <si>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</si>
  <si>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</si>
  <si>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</si>
  <si>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</si>
  <si>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</si>
  <si>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</si>
  <si>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</si>
  <si>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</si>
  <si>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</si>
  <si>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</si>
  <si>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</si>
  <si>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</si>
  <si>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</si>
  <si>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</si>
  <si>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</si>
  <si>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</si>
  <si>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</si>
  <si>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</si>
  <si>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</si>
  <si>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t>El presupuesto asignado para el concepto de comunicación social es de 2,300,000.00 y se desglosa en la partida 3600 “Servicios de comunicación social y publicidad” de la clasificación por objeto del gasto.</t>
  </si>
  <si>
    <t> </t>
  </si>
  <si>
    <t>El presupuesto asignado para el pago de pensiones y jubilaciones es de 0.00 y se desglosa en las partidas 451 “Pensiones”, 452 “Jubilaciones” y 459 “Otras pensiones y jubilaciones” de la clasificación por objeto del gasto.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</si>
  <si>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</si>
  <si>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</si>
  <si>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</si>
  <si>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</si>
  <si>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</si>
  <si>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</si>
  <si>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</si>
  <si>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</si>
  <si>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</si>
  <si>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</si>
  <si>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</si>
  <si>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</si>
  <si>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</si>
  <si>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</si>
  <si>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</si>
  <si>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</si>
  <si>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</si>
  <si>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</si>
  <si>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</si>
  <si>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</si>
  <si>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</si>
  <si>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</si>
  <si>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</si>
  <si>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</si>
  <si>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</si>
  <si>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</si>
  <si>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</si>
  <si>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</si>
  <si>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</si>
  <si>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</si>
  <si>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</si>
  <si>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</si>
  <si>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</si>
  <si>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</si>
  <si>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</si>
  <si>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</si>
  <si>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</si>
  <si>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</si>
  <si>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</si>
  <si>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</si>
  <si>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</si>
  <si>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</si>
  <si>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</si>
  <si>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</si>
  <si>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</si>
  <si>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</si>
  <si>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</si>
  <si>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</si>
  <si>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</si>
  <si>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</si>
  <si>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</si>
  <si>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</si>
  <si>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</si>
  <si>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</si>
  <si>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</si>
  <si>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</si>
  <si>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</si>
  <si>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</si>
  <si>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</si>
  <si>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</si>
  <si>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</si>
  <si>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</si>
  <si>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</si>
  <si>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</si>
  <si>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</si>
  <si>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</si>
  <si>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</si>
  <si>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</si>
  <si>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</si>
  <si>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</si>
  <si>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</si>
  <si>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</si>
  <si>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</si>
  <si>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</si>
  <si>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</si>
  <si>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</si>
  <si>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</si>
  <si>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</si>
  <si>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</si>
  <si>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</si>
  <si>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</si>
  <si>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</si>
  <si>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</si>
  <si>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</si>
  <si>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</si>
  <si>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</si>
  <si>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</si>
  <si>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</si>
  <si>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</si>
  <si>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</si>
  <si>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</si>
  <si>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</si>
  <si>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</si>
  <si>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</si>
  <si>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</si>
  <si>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</si>
  <si>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</si>
  <si>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</si>
  <si>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</si>
  <si>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</si>
  <si>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</si>
  <si>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</si>
  <si>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</si>
  <si>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</si>
  <si>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</si>
  <si>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</si>
  <si>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</si>
  <si>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</si>
  <si>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</si>
  <si>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</si>
  <si>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</si>
  <si>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</si>
  <si>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</si>
  <si>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</si>
  <si>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</si>
  <si>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</si>
  <si>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</si>
  <si>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</si>
  <si>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</si>
  <si>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</si>
  <si>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</si>
  <si>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</si>
  <si>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</si>
  <si>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</si>
  <si>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</si>
  <si>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</si>
  <si>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</si>
  <si>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</si>
  <si>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</si>
  <si>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</si>
  <si>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</si>
  <si>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</si>
  <si>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</si>
  <si>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</si>
  <si>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</si>
  <si>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</si>
  <si>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</si>
  <si>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</si>
  <si>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</si>
  <si>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</si>
  <si>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</si>
  <si>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</si>
  <si>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</si>
  <si>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</si>
  <si>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</si>
  <si>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</si>
  <si>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</si>
  <si>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</si>
  <si>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</si>
  <si>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</si>
  <si>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</si>
  <si>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</si>
  <si>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</si>
  <si>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</si>
  <si>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</si>
  <si>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</si>
  <si>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</si>
  <si>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</si>
  <si>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</si>
  <si>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</si>
  <si>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</si>
  <si>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</si>
  <si>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</si>
  <si>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</si>
  <si>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</si>
  <si>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</si>
  <si>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</si>
  <si>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</si>
  <si>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</si>
  <si>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</si>
  <si>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</si>
  <si>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</si>
  <si>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</si>
  <si>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</si>
  <si>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</si>
  <si>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</si>
  <si>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</si>
  <si>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</si>
  <si>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</si>
  <si>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</si>
  <si>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</si>
  <si>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</si>
  <si>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</si>
  <si>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</si>
  <si>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</si>
  <si>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</si>
  <si>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</si>
  <si>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</si>
  <si>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</si>
  <si>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</si>
  <si>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</si>
  <si>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</si>
  <si>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</si>
  <si>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</si>
  <si>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</si>
  <si>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</si>
  <si>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</si>
  <si>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</si>
  <si>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</si>
  <si>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</si>
  <si>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</si>
  <si>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</si>
  <si>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</si>
  <si>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</si>
  <si>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</si>
  <si>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</si>
  <si>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</si>
  <si>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</si>
  <si>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</si>
  <si>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</si>
  <si>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</si>
  <si>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</si>
  <si>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</si>
  <si>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</si>
  <si>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</si>
  <si>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</si>
  <si>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</si>
  <si>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</si>
  <si>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</si>
  <si>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</si>
  <si>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</si>
  <si>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</si>
  <si>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</si>
  <si>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</si>
  <si>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</si>
  <si>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</si>
  <si>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</si>
  <si>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</si>
  <si>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</si>
  <si>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</si>
  <si>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</si>
  <si>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</si>
  <si>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</si>
  <si>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</si>
  <si>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</si>
  <si>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</si>
  <si>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</si>
  <si>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</si>
  <si>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</si>
  <si>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</si>
  <si>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</si>
  <si>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</si>
  <si>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</si>
  <si>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</si>
  <si>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</si>
  <si>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</si>
  <si>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</si>
  <si>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</si>
  <si>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</si>
  <si>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</si>
  <si>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</si>
  <si>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</si>
  <si>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</si>
  <si>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</si>
  <si>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</si>
  <si>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</si>
  <si>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</si>
  <si>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</si>
  <si>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</si>
  <si>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</si>
  <si>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</si>
  <si>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</si>
  <si>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</si>
  <si>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</si>
  <si>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</si>
  <si>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</si>
  <si>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</si>
  <si>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Programas con recursos concurrentes por orden de gobierno</t>
  </si>
  <si>
    <t>Nombre del Programa</t>
  </si>
  <si>
    <t>Federal</t>
  </si>
  <si>
    <t>Estatal</t>
  </si>
  <si>
    <t>Municipal</t>
  </si>
  <si>
    <t>Monto</t>
  </si>
  <si>
    <t>Total</t>
  </si>
  <si>
    <t>j=c+e+g+i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</si>
  <si>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</si>
  <si>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</si>
  <si>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</si>
  <si>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</si>
  <si>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</si>
  <si>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</si>
  <si>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</si>
  <si>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</si>
  <si>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</si>
  <si>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</si>
  <si>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</si>
  <si>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 Unico de Promocion Turistica</t>
  </si>
  <si>
    <t>SECTUR</t>
  </si>
  <si>
    <t>MUNICIPIO DE CELAYA</t>
  </si>
  <si>
    <t>INICIATIVA PRIVADA</t>
  </si>
  <si>
    <t>Con Sabor a Celaya</t>
  </si>
  <si>
    <t>Analítico de plazas de la Entidad</t>
  </si>
  <si>
    <t>Consejo de Turismo de Celaya Guanajuato</t>
  </si>
  <si>
    <t>Plaza</t>
  </si>
  <si>
    <t>Número de plazas</t>
  </si>
  <si>
    <t>Confianza</t>
  </si>
  <si>
    <t>Base</t>
  </si>
  <si>
    <t>Honorarios</t>
  </si>
  <si>
    <t>CONSEJO DE TURISMO.</t>
  </si>
  <si>
    <t>DIRECTOR</t>
  </si>
  <si>
    <t>COORDINACION DE ADMINISTRACION Y CONTABILIDAD B NIVEL 2</t>
  </si>
  <si>
    <t>COORDINACION DE PROMOCION Y PUBLICIDAD  B NIVEL 2</t>
  </si>
  <si>
    <t>COORDINACION DE DESARROLLO DE PRODUCTO TURISTICO  B NIVEL 2</t>
  </si>
  <si>
    <t>COORDINACION DE PLANEACION  B NIVEL 2</t>
  </si>
  <si>
    <t>AUXILIAR ADMINISTRATIVO  B NIVEL 2</t>
  </si>
  <si>
    <t>AUXILIAR EN ATRACCION Y SEGUIMIENTO A GRUPOS Y EVENTOS  B NIVEL 2</t>
  </si>
  <si>
    <t>AUXILIAR PROMOCION Y ATENCION AL TURISTA  B NIVEL 3</t>
  </si>
  <si>
    <t>AUXILIAR DESARROLLO DE PRODUCTO TURISTICO B NIVEL 3</t>
  </si>
  <si>
    <t>AUXULIAR DE PLANEACION C NIVEL 3</t>
  </si>
  <si>
    <t>AUXILIAR CONTABLE C NIVEL 3</t>
  </si>
  <si>
    <t>AUXILIAR DE DISEÑO C NIVEL 3</t>
  </si>
  <si>
    <t>PROMOTOR DE PROMOCION C NIVEL 3</t>
  </si>
  <si>
    <t>DESARROLLO DE PRODUCTO TURISTICO</t>
  </si>
  <si>
    <t>AUXILIAR MUSEO MOMIAS  B NIVEL 3</t>
  </si>
  <si>
    <t>Suma</t>
  </si>
  <si>
    <t>COMISIONADO</t>
  </si>
  <si>
    <t>PROMOTOR MUSEO DE MOMIAS</t>
  </si>
  <si>
    <t>ASISTENTE DE DIRECCION</t>
  </si>
  <si>
    <t>Tabulador de sueldos y salarios (sin seguridad pública)</t>
  </si>
  <si>
    <t>Costo anual bruto</t>
  </si>
  <si>
    <t>Costo mensual bruto</t>
  </si>
  <si>
    <t>Costo Patronal</t>
  </si>
  <si>
    <t>Impuesto sobre nomina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</si>
  <si>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</si>
  <si>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</si>
  <si>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</si>
  <si>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</si>
  <si>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</si>
  <si>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Fondo de ahorro</t>
  </si>
  <si>
    <t>ISR</t>
  </si>
  <si>
    <t>Percepción mensual bruta</t>
  </si>
  <si>
    <t>Total percepción mensual bruta</t>
  </si>
  <si>
    <t>Prestaciones adicionales mensuales</t>
  </si>
  <si>
    <t>Fondo de Ahorro</t>
  </si>
  <si>
    <t>Despensa</t>
  </si>
  <si>
    <t>Sueldo base mensual</t>
  </si>
  <si>
    <t>Director</t>
  </si>
  <si>
    <t>Coord administracion y contabilidad</t>
  </si>
  <si>
    <t>Coord de promocion y publicidad</t>
  </si>
  <si>
    <t>Coord de Desarrollo de Producto Turistico</t>
  </si>
  <si>
    <t>Coord de Planeacion</t>
  </si>
  <si>
    <t>Auxiliar administrativo</t>
  </si>
  <si>
    <t>Auxiliar en atraccion y seguimiento a grupos y eventos</t>
  </si>
  <si>
    <t>Auxiliar de Desarrollo de Producto</t>
  </si>
  <si>
    <t>Auxiliar de promocion y atencion al turista</t>
  </si>
  <si>
    <t>Auxiliar de planeacion</t>
  </si>
  <si>
    <t>auxiliar de contabilidad</t>
  </si>
  <si>
    <t>promotor de promocion</t>
  </si>
  <si>
    <t>auxiliar de diseño</t>
  </si>
  <si>
    <t>auxiliar museo de momias</t>
  </si>
  <si>
    <t>[1] Especificar el contenido de las prestaciones adicionales. Ej. Compensaciones, bonos, ayudas, sobresueldos, etc.</t>
  </si>
  <si>
    <r>
      <t>Nota</t>
    </r>
    <r>
      <rPr>
        <sz val="9"/>
        <color rgb="FF595959"/>
        <rFont val="Arial"/>
        <family val="2"/>
      </rPr>
      <t>: El presente tabulador contiene todas las plazas autorizadas en la plantilla municipal, a excepción de las del sistema de seguridad pública municipal.</t>
    </r>
  </si>
  <si>
    <t>NOTA: El presente tabulador no se consideran las plazas de las personas que estan comisionadas.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</si>
</sst>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911844"/>
      <name val="Segoe UI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595959"/>
      <name val="Arial"/>
      <family val="2"/>
    </font>
    <font>
      <b/>
      <sz val="10"/>
      <color theme="0"/>
      <name val="Arial"/>
      <family val="2"/>
    </font>
    <font>
      <sz val="10"/>
      <color rgb="FF59595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595959"/>
      <name val="Arial"/>
      <family val="2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b/>
      <sz val="12"/>
      <color theme="4" tint="-0.499984740745262"/>
      <name val="Arial"/>
      <family val="2"/>
    </font>
    <font>
      <sz val="9"/>
      <color rgb="FF0070C0"/>
      <name val="Arial"/>
      <family val="2"/>
    </font>
    <font>
      <b/>
      <sz val="9"/>
      <color rgb="FF595959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8"/>
      <color theme="0"/>
      <name val="Arial"/>
      <family val="2"/>
    </font>
    <font>
      <sz val="7"/>
      <color rgb="FF0070C0"/>
      <name val="Arial"/>
      <family val="2"/>
    </font>
    <font>
      <sz val="9"/>
      <color rgb="FF595959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137">
    <xf numFmtId="0" fontId="0" fillId="0" borderId="0" xfId="0"/>
    <xf numFmtId="43" fontId="0" fillId="0" borderId="0" xfId="0" applyNumberFormat="1"/>
    <xf numFmtId="43" fontId="0" fillId="0" borderId="0" xfId="1" applyFont="1"/>
    <xf numFmtId="0" fontId="7" fillId="0" borderId="0" xfId="0" applyFont="1"/>
    <xf numFmtId="0" fontId="2" fillId="2" borderId="0" xfId="0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9" fillId="3" borderId="1" xfId="3" applyFont="1" applyFill="1" applyBorder="1"/>
    <xf numFmtId="0" fontId="5" fillId="3" borderId="1" xfId="3" applyFont="1" applyFill="1" applyBorder="1" applyAlignment="1"/>
    <xf numFmtId="43" fontId="5" fillId="3" borderId="1" xfId="1" applyFont="1" applyFill="1" applyBorder="1" applyAlignment="1"/>
    <xf numFmtId="43" fontId="3" fillId="3" borderId="1" xfId="1" applyFont="1" applyFill="1" applyBorder="1" applyAlignment="1">
      <alignment vertical="center"/>
    </xf>
    <xf numFmtId="0" fontId="6" fillId="3" borderId="1" xfId="3" applyFont="1" applyFill="1" applyBorder="1" applyAlignment="1"/>
    <xf numFmtId="43" fontId="6" fillId="3" borderId="1" xfId="1" applyFont="1" applyFill="1" applyBorder="1" applyAlignment="1"/>
    <xf numFmtId="0" fontId="1" fillId="3" borderId="1" xfId="3" applyFont="1" applyFill="1" applyBorder="1" applyAlignment="1">
      <alignment horizontal="center"/>
    </xf>
    <xf numFmtId="0" fontId="1" fillId="3" borderId="1" xfId="3" applyFont="1" applyFill="1" applyBorder="1" applyAlignment="1">
      <alignment horizontal="right" vertical="top"/>
    </xf>
    <xf numFmtId="0" fontId="6" fillId="3" borderId="1" xfId="3" applyFont="1" applyFill="1" applyBorder="1" applyAlignment="1">
      <alignment wrapText="1"/>
    </xf>
    <xf numFmtId="0" fontId="1" fillId="3" borderId="1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right"/>
    </xf>
    <xf numFmtId="43" fontId="1" fillId="3" borderId="1" xfId="1" applyFont="1" applyFill="1" applyBorder="1" applyAlignment="1">
      <alignment vertical="center"/>
    </xf>
    <xf numFmtId="0" fontId="10" fillId="3" borderId="1" xfId="3" applyFont="1" applyFill="1" applyBorder="1" applyAlignment="1">
      <alignment horizontal="center"/>
    </xf>
    <xf numFmtId="0" fontId="11" fillId="3" borderId="1" xfId="3" applyFont="1" applyFill="1" applyBorder="1" applyAlignment="1"/>
    <xf numFmtId="43" fontId="11" fillId="3" borderId="1" xfId="1" applyFont="1" applyFill="1" applyBorder="1" applyAlignment="1"/>
    <xf numFmtId="43" fontId="10" fillId="3" borderId="1" xfId="1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43" fontId="13" fillId="4" borderId="0" xfId="1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43" fontId="13" fillId="5" borderId="1" xfId="1" applyFont="1" applyFill="1" applyBorder="1" applyAlignment="1">
      <alignment horizontal="center" vertical="center"/>
    </xf>
    <xf numFmtId="0" fontId="13" fillId="6" borderId="1" xfId="3" applyFont="1" applyFill="1" applyBorder="1" applyAlignment="1">
      <alignment horizontal="center" vertical="center"/>
    </xf>
    <xf numFmtId="43" fontId="13" fillId="6" borderId="1" xfId="1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/>
    </xf>
    <xf numFmtId="49" fontId="17" fillId="3" borderId="1" xfId="3" applyNumberFormat="1" applyFont="1" applyFill="1" applyBorder="1" applyAlignment="1">
      <alignment horizontal="left" vertical="center" wrapText="1"/>
    </xf>
    <xf numFmtId="43" fontId="16" fillId="0" borderId="1" xfId="1" applyFont="1" applyFill="1" applyBorder="1"/>
    <xf numFmtId="49" fontId="17" fillId="0" borderId="1" xfId="3" applyNumberFormat="1" applyFont="1" applyFill="1" applyBorder="1" applyAlignment="1">
      <alignment horizontal="left" vertical="center" wrapText="1"/>
    </xf>
    <xf numFmtId="49" fontId="17" fillId="3" borderId="1" xfId="3" applyNumberFormat="1" applyFont="1" applyFill="1" applyBorder="1" applyAlignment="1">
      <alignment horizontal="left" vertical="top" wrapText="1"/>
    </xf>
    <xf numFmtId="0" fontId="16" fillId="3" borderId="1" xfId="3" applyFont="1" applyFill="1" applyBorder="1" applyAlignment="1">
      <alignment horizontal="center"/>
    </xf>
    <xf numFmtId="43" fontId="16" fillId="3" borderId="1" xfId="1" applyFont="1" applyFill="1" applyBorder="1"/>
    <xf numFmtId="43" fontId="16" fillId="3" borderId="1" xfId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43" fontId="19" fillId="7" borderId="4" xfId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wrapText="1"/>
    </xf>
    <xf numFmtId="43" fontId="2" fillId="8" borderId="4" xfId="1" applyFont="1" applyFill="1" applyBorder="1" applyAlignment="1">
      <alignment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wrapText="1"/>
    </xf>
    <xf numFmtId="43" fontId="3" fillId="9" borderId="6" xfId="1" applyFont="1" applyFill="1" applyBorder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43" fontId="0" fillId="0" borderId="6" xfId="1" applyFont="1" applyBorder="1" applyAlignment="1">
      <alignment wrapText="1"/>
    </xf>
    <xf numFmtId="2" fontId="0" fillId="0" borderId="0" xfId="0" applyNumberFormat="1"/>
    <xf numFmtId="43" fontId="0" fillId="0" borderId="1" xfId="1" applyFont="1" applyBorder="1"/>
    <xf numFmtId="0" fontId="19" fillId="8" borderId="5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wrapText="1"/>
    </xf>
    <xf numFmtId="43" fontId="2" fillId="8" borderId="6" xfId="1" applyFont="1" applyFill="1" applyBorder="1" applyAlignment="1">
      <alignment wrapText="1"/>
    </xf>
    <xf numFmtId="43" fontId="21" fillId="9" borderId="6" xfId="1" applyFont="1" applyFill="1" applyBorder="1" applyAlignment="1">
      <alignment wrapText="1"/>
    </xf>
    <xf numFmtId="43" fontId="22" fillId="0" borderId="6" xfId="1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43" fontId="0" fillId="0" borderId="4" xfId="1" applyFont="1" applyBorder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10" borderId="4" xfId="0" applyFont="1" applyFill="1" applyBorder="1" applyAlignment="1">
      <alignment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wrapText="1"/>
    </xf>
    <xf numFmtId="0" fontId="0" fillId="11" borderId="6" xfId="0" applyFont="1" applyFill="1" applyBorder="1" applyAlignment="1">
      <alignment wrapText="1"/>
    </xf>
    <xf numFmtId="0" fontId="0" fillId="9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43" fontId="0" fillId="11" borderId="6" xfId="1" applyFont="1" applyFill="1" applyBorder="1" applyAlignment="1">
      <alignment wrapText="1"/>
    </xf>
    <xf numFmtId="43" fontId="0" fillId="9" borderId="6" xfId="0" applyNumberFormat="1" applyFont="1" applyFill="1" applyBorder="1" applyAlignment="1">
      <alignment wrapText="1"/>
    </xf>
    <xf numFmtId="0" fontId="22" fillId="9" borderId="6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43" fontId="19" fillId="10" borderId="4" xfId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10" borderId="0" xfId="0" applyFont="1" applyFill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43" fontId="20" fillId="0" borderId="1" xfId="1" applyFont="1" applyBorder="1" applyAlignment="1">
      <alignment wrapText="1"/>
    </xf>
    <xf numFmtId="43" fontId="20" fillId="0" borderId="1" xfId="0" applyNumberFormat="1" applyFont="1" applyBorder="1" applyAlignment="1">
      <alignment wrapText="1"/>
    </xf>
    <xf numFmtId="43" fontId="2" fillId="10" borderId="0" xfId="1" applyFont="1" applyFill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19" fillId="1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43" fontId="30" fillId="0" borderId="9" xfId="1" applyFont="1" applyBorder="1" applyAlignment="1">
      <alignment wrapText="1"/>
    </xf>
    <xf numFmtId="43" fontId="30" fillId="0" borderId="6" xfId="1" applyFont="1" applyBorder="1" applyAlignment="1">
      <alignment wrapText="1"/>
    </xf>
    <xf numFmtId="0" fontId="30" fillId="0" borderId="6" xfId="0" applyFont="1" applyBorder="1" applyAlignment="1">
      <alignment wrapText="1"/>
    </xf>
    <xf numFmtId="43" fontId="30" fillId="0" borderId="4" xfId="1" applyFont="1" applyBorder="1" applyAlignment="1">
      <alignment wrapText="1"/>
    </xf>
    <xf numFmtId="0" fontId="0" fillId="0" borderId="0" xfId="0" applyFill="1"/>
    <xf numFmtId="0" fontId="3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12" borderId="3" xfId="0" applyFont="1" applyFill="1" applyBorder="1" applyAlignment="1">
      <alignment horizontal="center" vertical="center" wrapText="1"/>
    </xf>
    <xf numFmtId="0" fontId="16" fillId="13" borderId="1" xfId="3" applyFont="1" applyFill="1" applyBorder="1" applyAlignment="1">
      <alignment horizontal="center" vertical="center"/>
    </xf>
    <xf numFmtId="49" fontId="17" fillId="13" borderId="1" xfId="3" applyNumberFormat="1" applyFont="1" applyFill="1" applyBorder="1" applyAlignment="1">
      <alignment horizontal="left" vertical="center" wrapText="1"/>
    </xf>
    <xf numFmtId="43" fontId="16" fillId="13" borderId="1" xfId="1" applyFont="1" applyFill="1" applyBorder="1"/>
    <xf numFmtId="0" fontId="16" fillId="13" borderId="1" xfId="3" applyFont="1" applyFill="1" applyBorder="1" applyAlignment="1">
      <alignment horizontal="center"/>
    </xf>
    <xf numFmtId="0" fontId="23" fillId="0" borderId="0" xfId="0" applyFont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9" fillId="10" borderId="3" xfId="0" applyFont="1" applyFill="1" applyBorder="1" applyAlignment="1">
      <alignment vertical="center" wrapText="1"/>
    </xf>
    <xf numFmtId="0" fontId="19" fillId="10" borderId="4" xfId="0" applyFont="1" applyFill="1" applyBorder="1" applyAlignment="1">
      <alignment vertical="center" wrapText="1"/>
    </xf>
    <xf numFmtId="0" fontId="19" fillId="10" borderId="3" xfId="0" applyFont="1" applyFill="1" applyBorder="1" applyAlignment="1">
      <alignment wrapText="1"/>
    </xf>
    <xf numFmtId="0" fontId="19" fillId="10" borderId="4" xfId="0" applyFont="1" applyFill="1" applyBorder="1" applyAlignment="1">
      <alignment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1" fillId="12" borderId="8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31" fillId="12" borderId="11" xfId="0" applyFont="1" applyFill="1" applyBorder="1" applyAlignment="1">
      <alignment horizontal="center" vertical="center" wrapText="1"/>
    </xf>
    <xf numFmtId="0" fontId="31" fillId="12" borderId="12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textRotation="90" wrapText="1"/>
    </xf>
    <xf numFmtId="0" fontId="29" fillId="12" borderId="3" xfId="0" applyFont="1" applyFill="1" applyBorder="1" applyAlignment="1">
      <alignment horizontal="center" vertical="center" wrapText="1"/>
    </xf>
    <xf numFmtId="0" fontId="29" fillId="12" borderId="14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Anexos%20Presupuesto%202019%20autor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BERY\ANTEPROYECTO%202019%20FINAL%2014.12.18\ANTEPROYECTO%20DESCENTRALIZADOS%202019\TURISMO_Presupuesto%202019\Anexos%20Presupuesto%202019%20autor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MML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MML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C8">
            <v>1909562.5</v>
          </cell>
        </row>
        <row r="9">
          <cell r="C9">
            <v>389251.7</v>
          </cell>
        </row>
        <row r="10">
          <cell r="C10">
            <v>42009.13</v>
          </cell>
        </row>
        <row r="11">
          <cell r="C11">
            <v>323040.38</v>
          </cell>
        </row>
        <row r="12">
          <cell r="C12">
            <v>232797.42</v>
          </cell>
        </row>
        <row r="13">
          <cell r="C13">
            <v>127511.65000000001</v>
          </cell>
        </row>
        <row r="14">
          <cell r="C14">
            <v>131028</v>
          </cell>
        </row>
        <row r="15">
          <cell r="C15">
            <v>65678.289999999994</v>
          </cell>
        </row>
        <row r="16">
          <cell r="C16">
            <v>189534.32</v>
          </cell>
        </row>
        <row r="50">
          <cell r="C50">
            <v>109537.96</v>
          </cell>
        </row>
        <row r="51">
          <cell r="C51">
            <v>2101.88</v>
          </cell>
        </row>
        <row r="52">
          <cell r="C52">
            <v>16214.49</v>
          </cell>
        </row>
        <row r="53">
          <cell r="C53">
            <v>13323.94</v>
          </cell>
        </row>
        <row r="54">
          <cell r="C54">
            <v>6377.98</v>
          </cell>
        </row>
        <row r="55">
          <cell r="C55">
            <v>6569.32</v>
          </cell>
        </row>
        <row r="56">
          <cell r="C56">
            <v>3286.14</v>
          </cell>
        </row>
        <row r="57">
          <cell r="C57">
            <v>13538.17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>
      <selection sqref="A1:D1"/>
    </sheetView>
  </sheetViews>
  <sheetFormatPr baseColWidth="10" defaultColWidth="20.85546875" defaultRowHeight="15" x14ac:dyDescent="0.25"/>
  <cols>
    <col min="1" max="1" width="9.140625" customWidth="1"/>
    <col min="2" max="2" width="40.42578125" customWidth="1"/>
    <col min="3" max="3" width="18.85546875" style="2" customWidth="1"/>
    <col min="4" max="4" width="11.42578125" customWidth="1"/>
  </cols>
  <sheetData>
    <row r="1" spans="1:5" x14ac:dyDescent="0.25">
      <c r="A1" s="102" t="s">
        <v>4</v>
      </c>
      <c r="B1" s="102"/>
      <c r="C1" s="103"/>
      <c r="D1" s="103"/>
      <c r="E1" s="3"/>
    </row>
    <row r="2" spans="1:5" x14ac:dyDescent="0.25">
      <c r="A2" s="102" t="s">
        <v>5</v>
      </c>
      <c r="B2" s="102"/>
      <c r="C2" s="103"/>
      <c r="D2" s="103"/>
    </row>
    <row r="3" spans="1:5" x14ac:dyDescent="0.25">
      <c r="A3" s="102" t="s">
        <v>6</v>
      </c>
      <c r="B3" s="102"/>
      <c r="C3" s="103"/>
      <c r="D3" s="103"/>
    </row>
    <row r="4" spans="1:5" x14ac:dyDescent="0.25">
      <c r="A4" s="41"/>
      <c r="B4" s="41"/>
      <c r="C4" s="42"/>
      <c r="D4" s="42"/>
    </row>
    <row r="5" spans="1:5" x14ac:dyDescent="0.25">
      <c r="A5" s="4" t="s">
        <v>7</v>
      </c>
      <c r="B5" s="4" t="s">
        <v>8</v>
      </c>
      <c r="C5" s="5" t="s">
        <v>9</v>
      </c>
      <c r="D5" s="4" t="s">
        <v>10</v>
      </c>
    </row>
    <row r="6" spans="1:5" x14ac:dyDescent="0.25">
      <c r="A6" s="6"/>
      <c r="B6" s="7" t="s">
        <v>11</v>
      </c>
      <c r="C6" s="8">
        <f>C8+C12+C19</f>
        <v>9045732.9800000004</v>
      </c>
      <c r="D6" s="9"/>
    </row>
    <row r="7" spans="1:5" x14ac:dyDescent="0.25">
      <c r="A7" s="6"/>
      <c r="B7" s="10"/>
      <c r="C7" s="11"/>
      <c r="D7" s="6"/>
    </row>
    <row r="8" spans="1:5" x14ac:dyDescent="0.25">
      <c r="A8" s="12">
        <v>7</v>
      </c>
      <c r="B8" s="7" t="s">
        <v>12</v>
      </c>
      <c r="C8" s="8">
        <f>C9</f>
        <v>520288.14</v>
      </c>
      <c r="D8" s="9"/>
    </row>
    <row r="9" spans="1:5" ht="30.75" customHeight="1" x14ac:dyDescent="0.25">
      <c r="A9" s="13">
        <v>71</v>
      </c>
      <c r="B9" s="14" t="s">
        <v>13</v>
      </c>
      <c r="C9" s="11">
        <v>520288.14</v>
      </c>
      <c r="D9" s="15">
        <v>1400319</v>
      </c>
    </row>
    <row r="10" spans="1:5" x14ac:dyDescent="0.25">
      <c r="A10" s="16"/>
      <c r="B10" s="10"/>
      <c r="C10" s="11"/>
      <c r="D10" s="17"/>
    </row>
    <row r="11" spans="1:5" x14ac:dyDescent="0.25">
      <c r="A11" s="16"/>
      <c r="B11" s="10"/>
      <c r="C11" s="11"/>
      <c r="D11" s="17"/>
    </row>
    <row r="12" spans="1:5" x14ac:dyDescent="0.25">
      <c r="A12" s="12">
        <v>8</v>
      </c>
      <c r="B12" s="7" t="s">
        <v>14</v>
      </c>
      <c r="C12" s="8">
        <f>SUM(C13:C17)</f>
        <v>4374998.84</v>
      </c>
      <c r="D12" s="9"/>
    </row>
    <row r="13" spans="1:5" x14ac:dyDescent="0.25">
      <c r="A13" s="16">
        <v>83</v>
      </c>
      <c r="B13" s="10" t="s">
        <v>15</v>
      </c>
      <c r="C13" s="11">
        <v>335000</v>
      </c>
      <c r="D13" s="15">
        <v>2610719</v>
      </c>
    </row>
    <row r="14" spans="1:5" x14ac:dyDescent="0.25">
      <c r="A14" s="16">
        <v>83</v>
      </c>
      <c r="B14" s="10" t="s">
        <v>16</v>
      </c>
      <c r="C14" s="11">
        <v>1000000</v>
      </c>
      <c r="D14" s="15">
        <v>1100219</v>
      </c>
    </row>
    <row r="15" spans="1:5" x14ac:dyDescent="0.25">
      <c r="A15" s="16">
        <v>83</v>
      </c>
      <c r="B15" s="10" t="s">
        <v>17</v>
      </c>
      <c r="C15" s="11">
        <v>734250</v>
      </c>
      <c r="D15" s="15">
        <v>2610719</v>
      </c>
    </row>
    <row r="16" spans="1:5" x14ac:dyDescent="0.25">
      <c r="A16" s="16">
        <v>83</v>
      </c>
      <c r="B16" s="10" t="s">
        <v>18</v>
      </c>
      <c r="C16" s="11">
        <v>2045748.84</v>
      </c>
      <c r="D16" s="15">
        <v>2610719</v>
      </c>
    </row>
    <row r="17" spans="1:4" x14ac:dyDescent="0.25">
      <c r="A17" s="16">
        <v>83</v>
      </c>
      <c r="B17" s="10" t="s">
        <v>19</v>
      </c>
      <c r="C17" s="11">
        <v>260000</v>
      </c>
      <c r="D17" s="15">
        <v>2610719</v>
      </c>
    </row>
    <row r="18" spans="1:4" x14ac:dyDescent="0.25">
      <c r="A18" s="16"/>
      <c r="B18" s="10"/>
      <c r="C18" s="11"/>
      <c r="D18" s="15"/>
    </row>
    <row r="19" spans="1:4" x14ac:dyDescent="0.25">
      <c r="A19" s="12">
        <v>9</v>
      </c>
      <c r="B19" s="7" t="s">
        <v>1</v>
      </c>
      <c r="C19" s="8">
        <f>SUM(C20:C21)</f>
        <v>4150446</v>
      </c>
      <c r="D19" s="9"/>
    </row>
    <row r="20" spans="1:4" x14ac:dyDescent="0.25">
      <c r="A20" s="16">
        <v>91</v>
      </c>
      <c r="B20" s="10" t="s">
        <v>20</v>
      </c>
      <c r="C20" s="11">
        <v>3750446</v>
      </c>
      <c r="D20" s="15">
        <v>1100119</v>
      </c>
    </row>
    <row r="21" spans="1:4" x14ac:dyDescent="0.25">
      <c r="A21" s="16">
        <v>91</v>
      </c>
      <c r="B21" s="10" t="s">
        <v>21</v>
      </c>
      <c r="C21" s="11">
        <v>400000</v>
      </c>
      <c r="D21" s="15">
        <v>1100119</v>
      </c>
    </row>
    <row r="22" spans="1:4" ht="18.75" x14ac:dyDescent="0.3">
      <c r="A22" s="18"/>
      <c r="B22" s="19"/>
      <c r="C22" s="20"/>
      <c r="D22" s="21"/>
    </row>
  </sheetData>
  <mergeCells count="3">
    <mergeCell ref="A1:D1"/>
    <mergeCell ref="A2:D2"/>
    <mergeCell ref="A3:D3"/>
  </mergeCells>
  <printOptions horizontalCentered="1"/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6"/>
  <sheetViews>
    <sheetView workbookViewId="0">
      <selection sqref="A1:F1"/>
    </sheetView>
  </sheetViews>
  <sheetFormatPr baseColWidth="10" defaultColWidth="11.42578125" defaultRowHeight="15" x14ac:dyDescent="0.25"/>
  <cols>
    <col min="1" max="1" width="10.7109375" customWidth="1"/>
    <col min="2" max="2" width="41" customWidth="1"/>
    <col min="3" max="3" width="13.140625" bestFit="1" customWidth="1"/>
    <col min="4" max="4" width="8" bestFit="1" customWidth="1"/>
    <col min="5" max="5" width="7.140625" bestFit="1" customWidth="1"/>
    <col min="6" max="6" width="8.7109375" customWidth="1"/>
    <col min="8" max="8" width="13.140625" bestFit="1" customWidth="1"/>
  </cols>
  <sheetData>
    <row r="1" spans="1:8" ht="15.75" x14ac:dyDescent="0.25">
      <c r="A1" s="104" t="s">
        <v>4</v>
      </c>
      <c r="B1" s="104"/>
      <c r="C1" s="104"/>
      <c r="D1" s="104"/>
      <c r="E1" s="104"/>
      <c r="F1" s="104"/>
    </row>
    <row r="2" spans="1:8" ht="15.75" x14ac:dyDescent="0.25">
      <c r="A2" s="104" t="s">
        <v>22</v>
      </c>
      <c r="B2" s="104"/>
      <c r="C2" s="104"/>
      <c r="D2" s="104"/>
      <c r="E2" s="104"/>
      <c r="F2" s="104"/>
    </row>
    <row r="3" spans="1:8" ht="15.75" x14ac:dyDescent="0.25">
      <c r="A3" s="104" t="s">
        <v>23</v>
      </c>
      <c r="B3" s="104"/>
      <c r="C3" s="104"/>
      <c r="D3" s="104"/>
      <c r="E3" s="104"/>
      <c r="F3" s="104"/>
    </row>
    <row r="4" spans="1:8" x14ac:dyDescent="0.25">
      <c r="A4" s="22" t="s">
        <v>24</v>
      </c>
      <c r="B4" s="23" t="s">
        <v>8</v>
      </c>
      <c r="C4" s="22" t="s">
        <v>9</v>
      </c>
      <c r="D4" s="24" t="s">
        <v>25</v>
      </c>
      <c r="E4" s="25" t="s">
        <v>26</v>
      </c>
      <c r="F4" s="26" t="s">
        <v>27</v>
      </c>
    </row>
    <row r="5" spans="1:8" x14ac:dyDescent="0.25">
      <c r="A5" s="27" t="s">
        <v>28</v>
      </c>
      <c r="B5" s="27"/>
      <c r="C5" s="28">
        <f>C6+C49+C79+C104</f>
        <v>9048290.0700000003</v>
      </c>
      <c r="D5" s="24"/>
      <c r="E5" s="25"/>
      <c r="F5" s="26"/>
    </row>
    <row r="6" spans="1:8" x14ac:dyDescent="0.25">
      <c r="A6" s="29" t="s">
        <v>29</v>
      </c>
      <c r="B6" s="29" t="s">
        <v>30</v>
      </c>
      <c r="C6" s="30">
        <f>C7+C41</f>
        <v>4150446</v>
      </c>
      <c r="D6" s="30"/>
      <c r="E6" s="30"/>
      <c r="F6" s="30"/>
    </row>
    <row r="7" spans="1:8" x14ac:dyDescent="0.25">
      <c r="A7" s="31" t="s">
        <v>31</v>
      </c>
      <c r="B7" s="31" t="s">
        <v>32</v>
      </c>
      <c r="C7" s="32">
        <f>SUM(C8:C39)</f>
        <v>3750446</v>
      </c>
      <c r="D7" s="32"/>
      <c r="E7" s="32" t="s">
        <v>33</v>
      </c>
      <c r="F7" s="32"/>
    </row>
    <row r="8" spans="1:8" x14ac:dyDescent="0.25">
      <c r="A8" s="33">
        <v>1131</v>
      </c>
      <c r="B8" s="34" t="s">
        <v>34</v>
      </c>
      <c r="C8" s="35">
        <v>1909562.5</v>
      </c>
      <c r="D8" s="33">
        <v>1100119</v>
      </c>
      <c r="E8" s="33">
        <v>1</v>
      </c>
      <c r="F8" s="35" t="s">
        <v>35</v>
      </c>
      <c r="H8" s="1"/>
    </row>
    <row r="9" spans="1:8" x14ac:dyDescent="0.25">
      <c r="A9" s="33">
        <v>1132</v>
      </c>
      <c r="B9" s="34" t="s">
        <v>36</v>
      </c>
      <c r="C9" s="35">
        <v>389251.7</v>
      </c>
      <c r="D9" s="33">
        <v>1100119</v>
      </c>
      <c r="E9" s="33">
        <v>1</v>
      </c>
      <c r="F9" s="35" t="s">
        <v>35</v>
      </c>
      <c r="H9" s="1"/>
    </row>
    <row r="10" spans="1:8" x14ac:dyDescent="0.25">
      <c r="A10" s="33">
        <v>1321</v>
      </c>
      <c r="B10" s="34" t="s">
        <v>37</v>
      </c>
      <c r="C10" s="35">
        <v>42009.13</v>
      </c>
      <c r="D10" s="33">
        <v>1100119</v>
      </c>
      <c r="E10" s="33">
        <v>1</v>
      </c>
      <c r="F10" s="35" t="s">
        <v>35</v>
      </c>
      <c r="H10" s="2"/>
    </row>
    <row r="11" spans="1:8" x14ac:dyDescent="0.25">
      <c r="A11" s="33">
        <v>1323</v>
      </c>
      <c r="B11" s="34" t="s">
        <v>38</v>
      </c>
      <c r="C11" s="35">
        <v>323040.38</v>
      </c>
      <c r="D11" s="33">
        <v>1100119</v>
      </c>
      <c r="E11" s="33">
        <v>1</v>
      </c>
      <c r="F11" s="35" t="s">
        <v>35</v>
      </c>
      <c r="H11" s="1"/>
    </row>
    <row r="12" spans="1:8" x14ac:dyDescent="0.25">
      <c r="A12" s="33">
        <v>1413</v>
      </c>
      <c r="B12" s="34" t="s">
        <v>39</v>
      </c>
      <c r="C12" s="35">
        <v>232797.42</v>
      </c>
      <c r="D12" s="33">
        <v>1100119</v>
      </c>
      <c r="E12" s="33">
        <v>1</v>
      </c>
      <c r="F12" s="35" t="s">
        <v>35</v>
      </c>
      <c r="H12" s="1"/>
    </row>
    <row r="13" spans="1:8" x14ac:dyDescent="0.25">
      <c r="A13" s="33">
        <v>1421</v>
      </c>
      <c r="B13" s="34" t="s">
        <v>40</v>
      </c>
      <c r="C13" s="35">
        <v>127511.65000000001</v>
      </c>
      <c r="D13" s="33">
        <v>1100119</v>
      </c>
      <c r="E13" s="33">
        <v>1</v>
      </c>
      <c r="F13" s="35" t="s">
        <v>35</v>
      </c>
      <c r="H13" s="1"/>
    </row>
    <row r="14" spans="1:8" x14ac:dyDescent="0.25">
      <c r="A14" s="33">
        <v>1431</v>
      </c>
      <c r="B14" s="34" t="s">
        <v>41</v>
      </c>
      <c r="C14" s="35">
        <v>131028</v>
      </c>
      <c r="D14" s="33">
        <v>1100119</v>
      </c>
      <c r="E14" s="33">
        <v>1</v>
      </c>
      <c r="F14" s="35" t="s">
        <v>35</v>
      </c>
      <c r="H14" s="1"/>
    </row>
    <row r="15" spans="1:8" x14ac:dyDescent="0.25">
      <c r="A15" s="33">
        <v>1511</v>
      </c>
      <c r="B15" s="34" t="s">
        <v>42</v>
      </c>
      <c r="C15" s="35">
        <v>65678.289999999994</v>
      </c>
      <c r="D15" s="33">
        <v>1100119</v>
      </c>
      <c r="E15" s="33">
        <v>1</v>
      </c>
      <c r="F15" s="35" t="s">
        <v>35</v>
      </c>
    </row>
    <row r="16" spans="1:8" x14ac:dyDescent="0.25">
      <c r="A16" s="33">
        <v>1712</v>
      </c>
      <c r="B16" s="34" t="s">
        <v>43</v>
      </c>
      <c r="C16" s="35">
        <v>189534.32</v>
      </c>
      <c r="D16" s="33">
        <v>1100119</v>
      </c>
      <c r="E16" s="33">
        <v>1</v>
      </c>
      <c r="F16" s="35" t="s">
        <v>35</v>
      </c>
    </row>
    <row r="17" spans="1:6" x14ac:dyDescent="0.25">
      <c r="A17" s="33">
        <v>2112</v>
      </c>
      <c r="B17" s="36" t="s">
        <v>44</v>
      </c>
      <c r="C17" s="35">
        <v>2500</v>
      </c>
      <c r="D17" s="33">
        <v>1100119</v>
      </c>
      <c r="E17" s="33">
        <v>1</v>
      </c>
      <c r="F17" s="35" t="s">
        <v>45</v>
      </c>
    </row>
    <row r="18" spans="1:6" x14ac:dyDescent="0.25">
      <c r="A18" s="33">
        <v>2151</v>
      </c>
      <c r="B18" s="36" t="s">
        <v>46</v>
      </c>
      <c r="C18" s="35">
        <v>5000</v>
      </c>
      <c r="D18" s="33">
        <v>1100119</v>
      </c>
      <c r="E18" s="33">
        <v>1</v>
      </c>
      <c r="F18" s="35" t="s">
        <v>45</v>
      </c>
    </row>
    <row r="19" spans="1:6" x14ac:dyDescent="0.25">
      <c r="A19" s="33">
        <v>2461</v>
      </c>
      <c r="B19" s="34" t="s">
        <v>47</v>
      </c>
      <c r="C19" s="35">
        <v>1000</v>
      </c>
      <c r="D19" s="33">
        <v>1100119</v>
      </c>
      <c r="E19" s="33">
        <v>1</v>
      </c>
      <c r="F19" s="35" t="s">
        <v>45</v>
      </c>
    </row>
    <row r="20" spans="1:6" x14ac:dyDescent="0.25">
      <c r="A20" s="33">
        <v>2921</v>
      </c>
      <c r="B20" s="34" t="s">
        <v>48</v>
      </c>
      <c r="C20" s="35">
        <v>2500</v>
      </c>
      <c r="D20" s="33">
        <v>1100119</v>
      </c>
      <c r="E20" s="33">
        <v>1</v>
      </c>
      <c r="F20" s="35" t="s">
        <v>45</v>
      </c>
    </row>
    <row r="21" spans="1:6" x14ac:dyDescent="0.25">
      <c r="A21" s="33">
        <v>2931</v>
      </c>
      <c r="B21" s="34" t="s">
        <v>49</v>
      </c>
      <c r="C21" s="35">
        <v>2000</v>
      </c>
      <c r="D21" s="33">
        <v>1100119</v>
      </c>
      <c r="E21" s="33">
        <v>1</v>
      </c>
      <c r="F21" s="35" t="s">
        <v>45</v>
      </c>
    </row>
    <row r="22" spans="1:6" ht="22.5" x14ac:dyDescent="0.25">
      <c r="A22" s="33">
        <v>2941</v>
      </c>
      <c r="B22" s="34" t="s">
        <v>50</v>
      </c>
      <c r="C22" s="35">
        <v>2500</v>
      </c>
      <c r="D22" s="33">
        <v>1100119</v>
      </c>
      <c r="E22" s="33">
        <v>1</v>
      </c>
      <c r="F22" s="35" t="s">
        <v>45</v>
      </c>
    </row>
    <row r="23" spans="1:6" ht="22.5" x14ac:dyDescent="0.25">
      <c r="A23" s="33">
        <v>2961</v>
      </c>
      <c r="B23" s="34" t="s">
        <v>51</v>
      </c>
      <c r="C23" s="35">
        <v>2500</v>
      </c>
      <c r="D23" s="33">
        <v>1100119</v>
      </c>
      <c r="E23" s="33">
        <v>1</v>
      </c>
      <c r="F23" s="35" t="s">
        <v>45</v>
      </c>
    </row>
    <row r="24" spans="1:6" x14ac:dyDescent="0.25">
      <c r="A24" s="33">
        <v>3111</v>
      </c>
      <c r="B24" s="37" t="s">
        <v>52</v>
      </c>
      <c r="C24" s="35">
        <v>5000</v>
      </c>
      <c r="D24" s="33">
        <v>1100119</v>
      </c>
      <c r="E24" s="33">
        <v>1</v>
      </c>
      <c r="F24" s="35" t="s">
        <v>45</v>
      </c>
    </row>
    <row r="25" spans="1:6" x14ac:dyDescent="0.25">
      <c r="A25" s="33">
        <v>3131</v>
      </c>
      <c r="B25" s="34" t="s">
        <v>53</v>
      </c>
      <c r="C25" s="35">
        <v>2500</v>
      </c>
      <c r="D25" s="33">
        <v>1100119</v>
      </c>
      <c r="E25" s="33">
        <v>1</v>
      </c>
      <c r="F25" s="35" t="s">
        <v>45</v>
      </c>
    </row>
    <row r="26" spans="1:6" x14ac:dyDescent="0.25">
      <c r="A26" s="33">
        <v>3181</v>
      </c>
      <c r="B26" s="34" t="s">
        <v>54</v>
      </c>
      <c r="C26" s="35">
        <v>1000</v>
      </c>
      <c r="D26" s="33">
        <v>1100119</v>
      </c>
      <c r="E26" s="33">
        <v>1</v>
      </c>
      <c r="F26" s="35" t="s">
        <v>45</v>
      </c>
    </row>
    <row r="27" spans="1:6" x14ac:dyDescent="0.25">
      <c r="A27" s="33">
        <v>3221</v>
      </c>
      <c r="B27" s="36" t="s">
        <v>55</v>
      </c>
      <c r="C27" s="35">
        <v>100000</v>
      </c>
      <c r="D27" s="33">
        <v>1100119</v>
      </c>
      <c r="E27" s="33">
        <v>1</v>
      </c>
      <c r="F27" s="35" t="s">
        <v>45</v>
      </c>
    </row>
    <row r="28" spans="1:6" x14ac:dyDescent="0.25">
      <c r="A28" s="33">
        <v>3271</v>
      </c>
      <c r="B28" s="37" t="s">
        <v>56</v>
      </c>
      <c r="C28" s="35">
        <v>15000</v>
      </c>
      <c r="D28" s="33">
        <v>1100119</v>
      </c>
      <c r="E28" s="33">
        <v>1</v>
      </c>
      <c r="F28" s="35" t="s">
        <v>45</v>
      </c>
    </row>
    <row r="29" spans="1:6" x14ac:dyDescent="0.25">
      <c r="A29" s="33">
        <v>3314</v>
      </c>
      <c r="B29" s="36" t="s">
        <v>57</v>
      </c>
      <c r="C29" s="35">
        <v>16925.490000000002</v>
      </c>
      <c r="D29" s="33">
        <v>1100119</v>
      </c>
      <c r="E29" s="33">
        <v>1</v>
      </c>
      <c r="F29" s="35" t="s">
        <v>45</v>
      </c>
    </row>
    <row r="30" spans="1:6" x14ac:dyDescent="0.25">
      <c r="A30" s="33">
        <v>3341</v>
      </c>
      <c r="B30" s="34" t="s">
        <v>58</v>
      </c>
      <c r="C30" s="35">
        <v>30000</v>
      </c>
      <c r="D30" s="33">
        <v>1100119</v>
      </c>
      <c r="E30" s="33">
        <v>1</v>
      </c>
      <c r="F30" s="35" t="s">
        <v>45</v>
      </c>
    </row>
    <row r="31" spans="1:6" ht="17.25" customHeight="1" x14ac:dyDescent="0.25">
      <c r="A31" s="33">
        <v>3411</v>
      </c>
      <c r="B31" s="36" t="s">
        <v>59</v>
      </c>
      <c r="C31" s="35">
        <v>4000</v>
      </c>
      <c r="D31" s="33">
        <v>1100119</v>
      </c>
      <c r="E31" s="33">
        <v>1</v>
      </c>
      <c r="F31" s="35" t="s">
        <v>45</v>
      </c>
    </row>
    <row r="32" spans="1:6" x14ac:dyDescent="0.25">
      <c r="A32" s="33">
        <v>3451</v>
      </c>
      <c r="B32" s="36" t="s">
        <v>60</v>
      </c>
      <c r="C32" s="35">
        <v>16000</v>
      </c>
      <c r="D32" s="33">
        <v>1100119</v>
      </c>
      <c r="E32" s="33">
        <v>1</v>
      </c>
      <c r="F32" s="35" t="s">
        <v>45</v>
      </c>
    </row>
    <row r="33" spans="1:6" ht="22.5" x14ac:dyDescent="0.25">
      <c r="A33" s="33">
        <v>3491</v>
      </c>
      <c r="B33" s="36" t="s">
        <v>61</v>
      </c>
      <c r="C33" s="35">
        <v>3000</v>
      </c>
      <c r="D33" s="33">
        <v>1100119</v>
      </c>
      <c r="E33" s="33">
        <v>1</v>
      </c>
      <c r="F33" s="35" t="s">
        <v>45</v>
      </c>
    </row>
    <row r="34" spans="1:6" ht="22.5" x14ac:dyDescent="0.25">
      <c r="A34" s="33">
        <v>3521</v>
      </c>
      <c r="B34" s="36" t="s">
        <v>62</v>
      </c>
      <c r="C34" s="35">
        <v>5000</v>
      </c>
      <c r="D34" s="33">
        <v>1100119</v>
      </c>
      <c r="E34" s="33">
        <v>1</v>
      </c>
      <c r="F34" s="35" t="s">
        <v>45</v>
      </c>
    </row>
    <row r="35" spans="1:6" ht="22.5" x14ac:dyDescent="0.25">
      <c r="A35" s="33">
        <v>3531</v>
      </c>
      <c r="B35" s="36" t="s">
        <v>63</v>
      </c>
      <c r="C35" s="35">
        <v>5000</v>
      </c>
      <c r="D35" s="33">
        <v>1100119</v>
      </c>
      <c r="E35" s="33">
        <v>1</v>
      </c>
      <c r="F35" s="35" t="s">
        <v>45</v>
      </c>
    </row>
    <row r="36" spans="1:6" ht="22.5" x14ac:dyDescent="0.25">
      <c r="A36" s="33">
        <v>3551</v>
      </c>
      <c r="B36" s="36" t="s">
        <v>64</v>
      </c>
      <c r="C36" s="35">
        <v>15000</v>
      </c>
      <c r="D36" s="33">
        <v>1100119</v>
      </c>
      <c r="E36" s="33">
        <v>1</v>
      </c>
      <c r="F36" s="35" t="s">
        <v>45</v>
      </c>
    </row>
    <row r="37" spans="1:6" ht="22.5" x14ac:dyDescent="0.25">
      <c r="A37" s="33">
        <v>3852</v>
      </c>
      <c r="B37" s="36" t="s">
        <v>65</v>
      </c>
      <c r="C37" s="35">
        <v>50000</v>
      </c>
      <c r="D37" s="33">
        <v>1100119</v>
      </c>
      <c r="E37" s="33">
        <v>1</v>
      </c>
      <c r="F37" s="35" t="s">
        <v>45</v>
      </c>
    </row>
    <row r="38" spans="1:6" x14ac:dyDescent="0.25">
      <c r="A38" s="33">
        <v>3921</v>
      </c>
      <c r="B38" s="36" t="s">
        <v>66</v>
      </c>
      <c r="C38" s="35">
        <v>2500</v>
      </c>
      <c r="D38" s="33">
        <v>1100119</v>
      </c>
      <c r="E38" s="33">
        <v>1</v>
      </c>
      <c r="F38" s="35" t="s">
        <v>45</v>
      </c>
    </row>
    <row r="39" spans="1:6" x14ac:dyDescent="0.25">
      <c r="A39" s="33">
        <v>3981</v>
      </c>
      <c r="B39" s="36" t="s">
        <v>67</v>
      </c>
      <c r="C39" s="35">
        <v>51107.12</v>
      </c>
      <c r="D39" s="33">
        <v>1100119</v>
      </c>
      <c r="E39" s="33">
        <v>1</v>
      </c>
      <c r="F39" s="35" t="s">
        <v>45</v>
      </c>
    </row>
    <row r="40" spans="1:6" x14ac:dyDescent="0.25">
      <c r="A40" s="29" t="s">
        <v>68</v>
      </c>
      <c r="B40" s="29" t="s">
        <v>30</v>
      </c>
      <c r="C40" s="30"/>
      <c r="D40" s="30"/>
      <c r="E40" s="30"/>
      <c r="F40" s="30"/>
    </row>
    <row r="41" spans="1:6" x14ac:dyDescent="0.25">
      <c r="A41" s="31" t="s">
        <v>69</v>
      </c>
      <c r="B41" s="31" t="s">
        <v>70</v>
      </c>
      <c r="C41" s="32">
        <f>SUM(C42:C44)</f>
        <v>400000</v>
      </c>
      <c r="D41" s="32"/>
      <c r="E41" s="32" t="s">
        <v>33</v>
      </c>
      <c r="F41" s="32"/>
    </row>
    <row r="42" spans="1:6" x14ac:dyDescent="0.25">
      <c r="A42" s="33">
        <v>3291</v>
      </c>
      <c r="B42" s="34" t="s">
        <v>71</v>
      </c>
      <c r="C42" s="35">
        <v>49750</v>
      </c>
      <c r="D42" s="38">
        <v>1100119</v>
      </c>
      <c r="E42" s="33">
        <v>1</v>
      </c>
      <c r="F42" s="35" t="s">
        <v>45</v>
      </c>
    </row>
    <row r="43" spans="1:6" x14ac:dyDescent="0.25">
      <c r="A43" s="33">
        <v>3411</v>
      </c>
      <c r="B43" s="34" t="s">
        <v>72</v>
      </c>
      <c r="C43" s="35">
        <v>250</v>
      </c>
      <c r="D43" s="38">
        <v>1100119</v>
      </c>
      <c r="E43" s="33">
        <v>1</v>
      </c>
      <c r="F43" s="35" t="s">
        <v>45</v>
      </c>
    </row>
    <row r="44" spans="1:6" x14ac:dyDescent="0.25">
      <c r="A44" s="33">
        <v>3821</v>
      </c>
      <c r="B44" s="34" t="s">
        <v>73</v>
      </c>
      <c r="C44" s="35">
        <v>350000</v>
      </c>
      <c r="D44" s="38">
        <v>1100119</v>
      </c>
      <c r="E44" s="33">
        <v>1</v>
      </c>
      <c r="F44" s="35" t="s">
        <v>45</v>
      </c>
    </row>
    <row r="45" spans="1:6" ht="15.75" x14ac:dyDescent="0.25">
      <c r="A45" s="104" t="s">
        <v>4</v>
      </c>
      <c r="B45" s="104"/>
      <c r="C45" s="104"/>
      <c r="D45" s="104"/>
      <c r="E45" s="104"/>
      <c r="F45" s="104"/>
    </row>
    <row r="46" spans="1:6" ht="15.75" x14ac:dyDescent="0.25">
      <c r="A46" s="104" t="s">
        <v>22</v>
      </c>
      <c r="B46" s="104"/>
      <c r="C46" s="104"/>
      <c r="D46" s="104"/>
      <c r="E46" s="104"/>
      <c r="F46" s="104"/>
    </row>
    <row r="47" spans="1:6" ht="15.75" x14ac:dyDescent="0.25">
      <c r="A47" s="104" t="s">
        <v>23</v>
      </c>
      <c r="B47" s="104"/>
      <c r="C47" s="104"/>
      <c r="D47" s="104"/>
      <c r="E47" s="104"/>
      <c r="F47" s="104"/>
    </row>
    <row r="48" spans="1:6" x14ac:dyDescent="0.25">
      <c r="A48" s="29" t="s">
        <v>74</v>
      </c>
      <c r="B48" s="29" t="s">
        <v>30</v>
      </c>
      <c r="C48" s="30"/>
      <c r="D48" s="30"/>
      <c r="E48" s="30"/>
      <c r="F48" s="30"/>
    </row>
    <row r="49" spans="1:6" x14ac:dyDescent="0.25">
      <c r="A49" s="31" t="s">
        <v>75</v>
      </c>
      <c r="B49" s="31" t="s">
        <v>76</v>
      </c>
      <c r="C49" s="32">
        <f>SUM(C50:C71)</f>
        <v>522845.2300000001</v>
      </c>
      <c r="D49" s="32"/>
      <c r="E49" s="32" t="s">
        <v>33</v>
      </c>
      <c r="F49" s="32"/>
    </row>
    <row r="50" spans="1:6" x14ac:dyDescent="0.25">
      <c r="A50" s="33">
        <v>1131</v>
      </c>
      <c r="B50" s="36" t="s">
        <v>34</v>
      </c>
      <c r="C50" s="35">
        <v>109537.96</v>
      </c>
      <c r="D50" s="38">
        <v>1400319</v>
      </c>
      <c r="E50" s="33">
        <v>1</v>
      </c>
      <c r="F50" s="35" t="s">
        <v>35</v>
      </c>
    </row>
    <row r="51" spans="1:6" x14ac:dyDescent="0.25">
      <c r="A51" s="33">
        <v>1321</v>
      </c>
      <c r="B51" s="36" t="s">
        <v>37</v>
      </c>
      <c r="C51" s="35">
        <v>2101.88</v>
      </c>
      <c r="D51" s="38">
        <v>1400319</v>
      </c>
      <c r="E51" s="33">
        <v>1</v>
      </c>
      <c r="F51" s="35" t="s">
        <v>35</v>
      </c>
    </row>
    <row r="52" spans="1:6" x14ac:dyDescent="0.25">
      <c r="A52" s="33">
        <v>1323</v>
      </c>
      <c r="B52" s="36" t="s">
        <v>38</v>
      </c>
      <c r="C52" s="35">
        <v>16214.49</v>
      </c>
      <c r="D52" s="38">
        <v>1400319</v>
      </c>
      <c r="E52" s="33">
        <v>1</v>
      </c>
      <c r="F52" s="35" t="s">
        <v>35</v>
      </c>
    </row>
    <row r="53" spans="1:6" x14ac:dyDescent="0.25">
      <c r="A53" s="33">
        <v>1413</v>
      </c>
      <c r="B53" s="36" t="s">
        <v>39</v>
      </c>
      <c r="C53" s="35">
        <v>13323.94</v>
      </c>
      <c r="D53" s="38">
        <v>1400319</v>
      </c>
      <c r="E53" s="33">
        <v>1</v>
      </c>
      <c r="F53" s="35" t="s">
        <v>35</v>
      </c>
    </row>
    <row r="54" spans="1:6" x14ac:dyDescent="0.25">
      <c r="A54" s="33">
        <v>1421</v>
      </c>
      <c r="B54" s="36" t="s">
        <v>40</v>
      </c>
      <c r="C54" s="35">
        <v>6377.98</v>
      </c>
      <c r="D54" s="38">
        <v>1400319</v>
      </c>
      <c r="E54" s="33">
        <v>1</v>
      </c>
      <c r="F54" s="35" t="s">
        <v>35</v>
      </c>
    </row>
    <row r="55" spans="1:6" x14ac:dyDescent="0.25">
      <c r="A55" s="33">
        <v>1431</v>
      </c>
      <c r="B55" s="36" t="s">
        <v>41</v>
      </c>
      <c r="C55" s="35">
        <v>6569.32</v>
      </c>
      <c r="D55" s="38">
        <v>1400319</v>
      </c>
      <c r="E55" s="33">
        <v>1</v>
      </c>
      <c r="F55" s="35" t="s">
        <v>35</v>
      </c>
    </row>
    <row r="56" spans="1:6" x14ac:dyDescent="0.25">
      <c r="A56" s="33">
        <v>1511</v>
      </c>
      <c r="B56" s="36" t="s">
        <v>42</v>
      </c>
      <c r="C56" s="35">
        <v>3286.14</v>
      </c>
      <c r="D56" s="38">
        <v>1400319</v>
      </c>
      <c r="E56" s="33">
        <v>1</v>
      </c>
      <c r="F56" s="35" t="s">
        <v>35</v>
      </c>
    </row>
    <row r="57" spans="1:6" x14ac:dyDescent="0.25">
      <c r="A57" s="33">
        <v>1712</v>
      </c>
      <c r="B57" s="36" t="s">
        <v>43</v>
      </c>
      <c r="C57" s="35">
        <v>13538.17</v>
      </c>
      <c r="D57" s="38">
        <v>1400319</v>
      </c>
      <c r="E57" s="33">
        <v>1</v>
      </c>
      <c r="F57" s="35" t="s">
        <v>35</v>
      </c>
    </row>
    <row r="58" spans="1:6" x14ac:dyDescent="0.25">
      <c r="A58" s="33">
        <v>2151</v>
      </c>
      <c r="B58" s="36" t="s">
        <v>46</v>
      </c>
      <c r="C58" s="39">
        <v>40000</v>
      </c>
      <c r="D58" s="38">
        <v>1400319</v>
      </c>
      <c r="E58" s="33">
        <v>1</v>
      </c>
      <c r="F58" s="35" t="s">
        <v>45</v>
      </c>
    </row>
    <row r="59" spans="1:6" x14ac:dyDescent="0.25">
      <c r="A59" s="33">
        <v>2161</v>
      </c>
      <c r="B59" s="36" t="s">
        <v>77</v>
      </c>
      <c r="C59" s="39">
        <v>5338.26</v>
      </c>
      <c r="D59" s="38">
        <v>1400319</v>
      </c>
      <c r="E59" s="33">
        <v>1</v>
      </c>
      <c r="F59" s="35" t="s">
        <v>45</v>
      </c>
    </row>
    <row r="60" spans="1:6" x14ac:dyDescent="0.25">
      <c r="A60" s="33">
        <v>2381</v>
      </c>
      <c r="B60" s="34" t="s">
        <v>78</v>
      </c>
      <c r="C60" s="40">
        <v>50000</v>
      </c>
      <c r="D60" s="38">
        <v>1400319</v>
      </c>
      <c r="E60" s="33">
        <v>1</v>
      </c>
      <c r="F60" s="35" t="s">
        <v>45</v>
      </c>
    </row>
    <row r="61" spans="1:6" x14ac:dyDescent="0.25">
      <c r="A61" s="33">
        <v>2531</v>
      </c>
      <c r="B61" s="34" t="s">
        <v>79</v>
      </c>
      <c r="C61" s="40">
        <v>1000</v>
      </c>
      <c r="D61" s="38">
        <v>1400319</v>
      </c>
      <c r="E61" s="33">
        <v>1</v>
      </c>
      <c r="F61" s="35" t="s">
        <v>45</v>
      </c>
    </row>
    <row r="62" spans="1:6" x14ac:dyDescent="0.25">
      <c r="A62" s="33">
        <v>3111</v>
      </c>
      <c r="B62" s="36" t="s">
        <v>80</v>
      </c>
      <c r="C62" s="35">
        <v>19000</v>
      </c>
      <c r="D62" s="38">
        <v>1400319</v>
      </c>
      <c r="E62" s="33">
        <v>1</v>
      </c>
      <c r="F62" s="35" t="s">
        <v>45</v>
      </c>
    </row>
    <row r="63" spans="1:6" x14ac:dyDescent="0.25">
      <c r="A63" s="33">
        <v>3291</v>
      </c>
      <c r="B63" s="36" t="s">
        <v>71</v>
      </c>
      <c r="C63" s="35">
        <v>15000</v>
      </c>
      <c r="D63" s="38">
        <v>1400319</v>
      </c>
      <c r="E63" s="33">
        <v>1</v>
      </c>
      <c r="F63" s="35" t="s">
        <v>45</v>
      </c>
    </row>
    <row r="64" spans="1:6" x14ac:dyDescent="0.25">
      <c r="A64" s="33">
        <v>3314</v>
      </c>
      <c r="B64" s="36" t="s">
        <v>57</v>
      </c>
      <c r="C64" s="35">
        <v>100000</v>
      </c>
      <c r="D64" s="38">
        <v>1400319</v>
      </c>
      <c r="E64" s="33">
        <v>1</v>
      </c>
      <c r="F64" s="35" t="s">
        <v>45</v>
      </c>
    </row>
    <row r="65" spans="1:6" ht="22.5" x14ac:dyDescent="0.25">
      <c r="A65" s="33">
        <v>3391</v>
      </c>
      <c r="B65" s="36" t="s">
        <v>81</v>
      </c>
      <c r="C65" s="35">
        <v>60000</v>
      </c>
      <c r="D65" s="38">
        <v>1400319</v>
      </c>
      <c r="E65" s="33">
        <v>1</v>
      </c>
      <c r="F65" s="35" t="s">
        <v>45</v>
      </c>
    </row>
    <row r="66" spans="1:6" x14ac:dyDescent="0.25">
      <c r="A66" s="33">
        <v>3411</v>
      </c>
      <c r="B66" s="36" t="s">
        <v>59</v>
      </c>
      <c r="C66" s="35">
        <v>1000</v>
      </c>
      <c r="D66" s="38">
        <v>1400319</v>
      </c>
      <c r="E66" s="33">
        <v>1</v>
      </c>
      <c r="F66" s="35" t="s">
        <v>45</v>
      </c>
    </row>
    <row r="67" spans="1:6" x14ac:dyDescent="0.25">
      <c r="A67" s="33">
        <v>3471</v>
      </c>
      <c r="B67" s="36" t="s">
        <v>82</v>
      </c>
      <c r="C67" s="35">
        <v>5000</v>
      </c>
      <c r="D67" s="38">
        <v>1400319</v>
      </c>
      <c r="E67" s="33">
        <v>1</v>
      </c>
      <c r="F67" s="35" t="s">
        <v>45</v>
      </c>
    </row>
    <row r="68" spans="1:6" x14ac:dyDescent="0.25">
      <c r="A68" s="33">
        <v>3511</v>
      </c>
      <c r="B68" s="36" t="s">
        <v>83</v>
      </c>
      <c r="C68" s="35">
        <v>32000</v>
      </c>
      <c r="D68" s="38">
        <v>1400319</v>
      </c>
      <c r="E68" s="33">
        <v>1</v>
      </c>
      <c r="F68" s="35" t="s">
        <v>45</v>
      </c>
    </row>
    <row r="69" spans="1:6" x14ac:dyDescent="0.25">
      <c r="A69" s="33">
        <v>3591</v>
      </c>
      <c r="B69" s="36" t="s">
        <v>84</v>
      </c>
      <c r="C69" s="35">
        <v>5000</v>
      </c>
      <c r="D69" s="38">
        <v>1400319</v>
      </c>
      <c r="E69" s="33">
        <v>1</v>
      </c>
      <c r="F69" s="35" t="s">
        <v>45</v>
      </c>
    </row>
    <row r="70" spans="1:6" x14ac:dyDescent="0.25">
      <c r="A70" s="33">
        <v>3921</v>
      </c>
      <c r="B70" s="36" t="s">
        <v>66</v>
      </c>
      <c r="C70" s="35">
        <v>16000</v>
      </c>
      <c r="D70" s="38">
        <v>1400319</v>
      </c>
      <c r="E70" s="33">
        <v>1</v>
      </c>
      <c r="F70" s="35" t="s">
        <v>35</v>
      </c>
    </row>
    <row r="71" spans="1:6" x14ac:dyDescent="0.25">
      <c r="A71" s="33">
        <v>3981</v>
      </c>
      <c r="B71" s="36" t="s">
        <v>85</v>
      </c>
      <c r="C71" s="35">
        <v>2557.09</v>
      </c>
      <c r="D71" s="38">
        <v>1400319</v>
      </c>
      <c r="E71" s="33">
        <v>1</v>
      </c>
      <c r="F71" s="35" t="s">
        <v>45</v>
      </c>
    </row>
    <row r="74" spans="1:6" ht="15.75" x14ac:dyDescent="0.25">
      <c r="A74" s="104" t="s">
        <v>4</v>
      </c>
      <c r="B74" s="104"/>
      <c r="C74" s="104"/>
      <c r="D74" s="104"/>
      <c r="E74" s="104"/>
      <c r="F74" s="104"/>
    </row>
    <row r="75" spans="1:6" ht="15.75" x14ac:dyDescent="0.25">
      <c r="A75" s="104" t="s">
        <v>86</v>
      </c>
      <c r="B75" s="104"/>
      <c r="C75" s="104"/>
      <c r="D75" s="104"/>
      <c r="E75" s="104"/>
      <c r="F75" s="104"/>
    </row>
    <row r="76" spans="1:6" ht="15.75" x14ac:dyDescent="0.25">
      <c r="A76" s="104" t="s">
        <v>23</v>
      </c>
      <c r="B76" s="104"/>
      <c r="C76" s="104"/>
      <c r="D76" s="104"/>
      <c r="E76" s="104"/>
      <c r="F76" s="104"/>
    </row>
    <row r="77" spans="1:6" x14ac:dyDescent="0.25">
      <c r="A77" s="22" t="s">
        <v>24</v>
      </c>
      <c r="B77" s="23" t="s">
        <v>8</v>
      </c>
      <c r="C77" s="22" t="s">
        <v>9</v>
      </c>
      <c r="D77" s="24" t="s">
        <v>25</v>
      </c>
      <c r="E77" s="25" t="s">
        <v>26</v>
      </c>
      <c r="F77" s="26" t="s">
        <v>27</v>
      </c>
    </row>
    <row r="78" spans="1:6" x14ac:dyDescent="0.25">
      <c r="A78" s="29" t="s">
        <v>87</v>
      </c>
      <c r="B78" s="29" t="s">
        <v>30</v>
      </c>
      <c r="C78" s="30"/>
      <c r="D78" s="30"/>
      <c r="E78" s="30"/>
      <c r="F78" s="30"/>
    </row>
    <row r="79" spans="1:6" x14ac:dyDescent="0.25">
      <c r="A79" s="31" t="s">
        <v>88</v>
      </c>
      <c r="B79" s="31" t="s">
        <v>89</v>
      </c>
      <c r="C79" s="32">
        <f>SUM(C80:C102)</f>
        <v>4114998.84</v>
      </c>
      <c r="D79" s="32"/>
      <c r="E79" s="32" t="s">
        <v>33</v>
      </c>
      <c r="F79" s="32"/>
    </row>
    <row r="80" spans="1:6" x14ac:dyDescent="0.25">
      <c r="A80" s="33">
        <v>2111</v>
      </c>
      <c r="B80" s="34" t="s">
        <v>90</v>
      </c>
      <c r="C80" s="39">
        <v>15000</v>
      </c>
      <c r="D80" s="38">
        <v>2610719</v>
      </c>
      <c r="E80" s="33">
        <v>1</v>
      </c>
      <c r="F80" s="35" t="s">
        <v>45</v>
      </c>
    </row>
    <row r="81" spans="1:6" ht="14.25" customHeight="1" x14ac:dyDescent="0.25">
      <c r="A81" s="33">
        <v>2141</v>
      </c>
      <c r="B81" s="37" t="s">
        <v>91</v>
      </c>
      <c r="C81" s="39">
        <v>30000</v>
      </c>
      <c r="D81" s="38">
        <v>2610719</v>
      </c>
      <c r="E81" s="33">
        <v>1</v>
      </c>
      <c r="F81" s="35" t="s">
        <v>45</v>
      </c>
    </row>
    <row r="82" spans="1:6" x14ac:dyDescent="0.25">
      <c r="A82" s="97">
        <v>2151</v>
      </c>
      <c r="B82" s="98" t="s">
        <v>46</v>
      </c>
      <c r="C82" s="99">
        <v>335000</v>
      </c>
      <c r="D82" s="100">
        <v>2610719</v>
      </c>
      <c r="E82" s="97">
        <v>1</v>
      </c>
      <c r="F82" s="99" t="s">
        <v>45</v>
      </c>
    </row>
    <row r="83" spans="1:6" ht="22.5" x14ac:dyDescent="0.25">
      <c r="A83" s="33">
        <v>2212</v>
      </c>
      <c r="B83" s="36" t="s">
        <v>92</v>
      </c>
      <c r="C83" s="39">
        <v>5000</v>
      </c>
      <c r="D83" s="38">
        <v>2610719</v>
      </c>
      <c r="E83" s="33">
        <v>1</v>
      </c>
      <c r="F83" s="35" t="s">
        <v>45</v>
      </c>
    </row>
    <row r="84" spans="1:6" ht="33.75" x14ac:dyDescent="0.25">
      <c r="A84" s="33">
        <v>2612</v>
      </c>
      <c r="B84" s="36" t="s">
        <v>93</v>
      </c>
      <c r="C84" s="39">
        <v>70000</v>
      </c>
      <c r="D84" s="38">
        <v>2610719</v>
      </c>
      <c r="E84" s="33">
        <v>1</v>
      </c>
      <c r="F84" s="35" t="s">
        <v>45</v>
      </c>
    </row>
    <row r="85" spans="1:6" x14ac:dyDescent="0.25">
      <c r="A85" s="33">
        <v>3141</v>
      </c>
      <c r="B85" s="36" t="s">
        <v>94</v>
      </c>
      <c r="C85" s="39">
        <v>30000</v>
      </c>
      <c r="D85" s="38">
        <v>2610719</v>
      </c>
      <c r="E85" s="33">
        <v>1</v>
      </c>
      <c r="F85" s="35" t="s">
        <v>45</v>
      </c>
    </row>
    <row r="86" spans="1:6" ht="15" customHeight="1" x14ac:dyDescent="0.25">
      <c r="A86" s="33">
        <v>3152</v>
      </c>
      <c r="B86" s="36" t="s">
        <v>95</v>
      </c>
      <c r="C86" s="39">
        <v>20000</v>
      </c>
      <c r="D86" s="38">
        <v>2610719</v>
      </c>
      <c r="E86" s="33">
        <v>1</v>
      </c>
      <c r="F86" s="35" t="s">
        <v>45</v>
      </c>
    </row>
    <row r="87" spans="1:6" ht="22.5" x14ac:dyDescent="0.25">
      <c r="A87" s="33">
        <v>3252</v>
      </c>
      <c r="B87" s="36" t="s">
        <v>96</v>
      </c>
      <c r="C87" s="39">
        <v>15000</v>
      </c>
      <c r="D87" s="38">
        <v>2610719</v>
      </c>
      <c r="E87" s="33">
        <v>1</v>
      </c>
      <c r="F87" s="35" t="s">
        <v>45</v>
      </c>
    </row>
    <row r="88" spans="1:6" x14ac:dyDescent="0.25">
      <c r="A88" s="33">
        <v>3171</v>
      </c>
      <c r="B88" s="36" t="s">
        <v>97</v>
      </c>
      <c r="C88" s="39">
        <v>15000</v>
      </c>
      <c r="D88" s="38">
        <v>2610719</v>
      </c>
      <c r="E88" s="33">
        <v>1</v>
      </c>
      <c r="F88" s="35" t="s">
        <v>45</v>
      </c>
    </row>
    <row r="89" spans="1:6" x14ac:dyDescent="0.25">
      <c r="A89" s="33">
        <v>3271</v>
      </c>
      <c r="B89" s="36" t="s">
        <v>56</v>
      </c>
      <c r="C89" s="39">
        <v>15000</v>
      </c>
      <c r="D89" s="38">
        <v>2610719</v>
      </c>
      <c r="E89" s="33">
        <v>1</v>
      </c>
      <c r="F89" s="35" t="s">
        <v>45</v>
      </c>
    </row>
    <row r="90" spans="1:6" x14ac:dyDescent="0.25">
      <c r="A90" s="33">
        <v>3291</v>
      </c>
      <c r="B90" s="34" t="s">
        <v>71</v>
      </c>
      <c r="C90" s="39">
        <v>230000</v>
      </c>
      <c r="D90" s="38">
        <v>2610719</v>
      </c>
      <c r="E90" s="33">
        <v>1</v>
      </c>
      <c r="F90" s="35" t="s">
        <v>45</v>
      </c>
    </row>
    <row r="91" spans="1:6" x14ac:dyDescent="0.25">
      <c r="A91" s="33">
        <v>3314</v>
      </c>
      <c r="B91" s="34" t="s">
        <v>57</v>
      </c>
      <c r="C91" s="39">
        <v>31049.919999999998</v>
      </c>
      <c r="D91" s="38">
        <v>2610719</v>
      </c>
      <c r="E91" s="33">
        <v>1</v>
      </c>
      <c r="F91" s="35" t="s">
        <v>45</v>
      </c>
    </row>
    <row r="92" spans="1:6" x14ac:dyDescent="0.25">
      <c r="A92" s="33">
        <v>3411</v>
      </c>
      <c r="B92" s="34" t="s">
        <v>59</v>
      </c>
      <c r="C92" s="39">
        <v>1950.08</v>
      </c>
      <c r="D92" s="38">
        <v>2610719</v>
      </c>
      <c r="E92" s="33">
        <v>1</v>
      </c>
      <c r="F92" s="35" t="s">
        <v>45</v>
      </c>
    </row>
    <row r="93" spans="1:6" ht="22.5" x14ac:dyDescent="0.25">
      <c r="A93" s="97">
        <v>3611</v>
      </c>
      <c r="B93" s="98" t="s">
        <v>98</v>
      </c>
      <c r="C93" s="99">
        <v>1000000</v>
      </c>
      <c r="D93" s="100">
        <v>2610718</v>
      </c>
      <c r="E93" s="97">
        <v>1</v>
      </c>
      <c r="F93" s="99" t="s">
        <v>45</v>
      </c>
    </row>
    <row r="94" spans="1:6" x14ac:dyDescent="0.25">
      <c r="A94" s="97">
        <v>3612</v>
      </c>
      <c r="B94" s="98" t="s">
        <v>99</v>
      </c>
      <c r="C94" s="99">
        <v>600000</v>
      </c>
      <c r="D94" s="100">
        <v>2610718</v>
      </c>
      <c r="E94" s="97">
        <v>1</v>
      </c>
      <c r="F94" s="99" t="s">
        <v>45</v>
      </c>
    </row>
    <row r="95" spans="1:6" ht="22.5" x14ac:dyDescent="0.25">
      <c r="A95" s="33">
        <v>3661</v>
      </c>
      <c r="B95" s="34" t="s">
        <v>100</v>
      </c>
      <c r="C95" s="39">
        <v>200000</v>
      </c>
      <c r="D95" s="38">
        <v>2610719</v>
      </c>
      <c r="E95" s="33">
        <v>1</v>
      </c>
      <c r="F95" s="35" t="s">
        <v>45</v>
      </c>
    </row>
    <row r="96" spans="1:6" ht="33.75" x14ac:dyDescent="0.25">
      <c r="A96" s="33">
        <v>3721</v>
      </c>
      <c r="B96" s="34" t="s">
        <v>101</v>
      </c>
      <c r="C96" s="39">
        <v>10000</v>
      </c>
      <c r="D96" s="38">
        <v>2610719</v>
      </c>
      <c r="E96" s="33">
        <v>1</v>
      </c>
      <c r="F96" s="35" t="s">
        <v>45</v>
      </c>
    </row>
    <row r="97" spans="1:6" ht="22.5" x14ac:dyDescent="0.25">
      <c r="A97" s="33">
        <v>3751</v>
      </c>
      <c r="B97" s="34" t="s">
        <v>102</v>
      </c>
      <c r="C97" s="39">
        <v>50000</v>
      </c>
      <c r="D97" s="38">
        <v>2610719</v>
      </c>
      <c r="E97" s="33">
        <v>1</v>
      </c>
      <c r="F97" s="35" t="s">
        <v>45</v>
      </c>
    </row>
    <row r="98" spans="1:6" x14ac:dyDescent="0.25">
      <c r="A98" s="33">
        <v>3791</v>
      </c>
      <c r="B98" s="34" t="s">
        <v>103</v>
      </c>
      <c r="C98" s="39">
        <v>12000</v>
      </c>
      <c r="D98" s="38">
        <v>2610719</v>
      </c>
      <c r="E98" s="33">
        <v>1</v>
      </c>
      <c r="F98" s="35" t="s">
        <v>45</v>
      </c>
    </row>
    <row r="99" spans="1:6" x14ac:dyDescent="0.25">
      <c r="A99" s="33">
        <v>3821</v>
      </c>
      <c r="B99" s="34" t="s">
        <v>73</v>
      </c>
      <c r="C99" s="39">
        <v>350000</v>
      </c>
      <c r="D99" s="38">
        <v>2610719</v>
      </c>
      <c r="E99" s="33">
        <v>1</v>
      </c>
      <c r="F99" s="35" t="s">
        <v>45</v>
      </c>
    </row>
    <row r="100" spans="1:6" x14ac:dyDescent="0.25">
      <c r="A100" s="97">
        <v>3831</v>
      </c>
      <c r="B100" s="98" t="s">
        <v>104</v>
      </c>
      <c r="C100" s="99">
        <v>299998.84000000003</v>
      </c>
      <c r="D100" s="100">
        <v>2610719</v>
      </c>
      <c r="E100" s="97">
        <v>1</v>
      </c>
      <c r="F100" s="99" t="s">
        <v>45</v>
      </c>
    </row>
    <row r="101" spans="1:6" x14ac:dyDescent="0.25">
      <c r="A101" s="97">
        <v>3841</v>
      </c>
      <c r="B101" s="98" t="s">
        <v>105</v>
      </c>
      <c r="C101" s="99">
        <v>630000</v>
      </c>
      <c r="D101" s="100">
        <v>2610719</v>
      </c>
      <c r="E101" s="97">
        <v>1</v>
      </c>
      <c r="F101" s="99" t="s">
        <v>45</v>
      </c>
    </row>
    <row r="102" spans="1:6" ht="22.5" x14ac:dyDescent="0.25">
      <c r="A102" s="97">
        <v>3852</v>
      </c>
      <c r="B102" s="98" t="s">
        <v>106</v>
      </c>
      <c r="C102" s="99">
        <v>150000</v>
      </c>
      <c r="D102" s="100">
        <v>2610719</v>
      </c>
      <c r="E102" s="97">
        <v>1</v>
      </c>
      <c r="F102" s="99" t="s">
        <v>45</v>
      </c>
    </row>
    <row r="103" spans="1:6" x14ac:dyDescent="0.25">
      <c r="A103" s="29" t="s">
        <v>68</v>
      </c>
      <c r="B103" s="29" t="s">
        <v>30</v>
      </c>
      <c r="C103" s="30"/>
      <c r="D103" s="30"/>
      <c r="E103" s="30"/>
      <c r="F103" s="30"/>
    </row>
    <row r="104" spans="1:6" x14ac:dyDescent="0.25">
      <c r="A104" s="31" t="s">
        <v>107</v>
      </c>
      <c r="B104" s="31" t="s">
        <v>70</v>
      </c>
      <c r="C104" s="32">
        <f>SUM(C105:C106)</f>
        <v>260000</v>
      </c>
      <c r="D104" s="32"/>
      <c r="E104" s="32" t="s">
        <v>33</v>
      </c>
      <c r="F104" s="32"/>
    </row>
    <row r="105" spans="1:6" x14ac:dyDescent="0.25">
      <c r="A105" s="33">
        <v>3821</v>
      </c>
      <c r="B105" s="34" t="s">
        <v>73</v>
      </c>
      <c r="C105" s="35">
        <v>160000</v>
      </c>
      <c r="D105" s="38">
        <v>2610719</v>
      </c>
      <c r="E105" s="33">
        <v>1</v>
      </c>
      <c r="F105" s="35" t="s">
        <v>45</v>
      </c>
    </row>
    <row r="106" spans="1:6" x14ac:dyDescent="0.25">
      <c r="A106" s="33">
        <v>3841</v>
      </c>
      <c r="B106" s="34" t="s">
        <v>105</v>
      </c>
      <c r="C106" s="35">
        <v>100000</v>
      </c>
      <c r="D106" s="38">
        <v>2610719</v>
      </c>
      <c r="E106" s="33">
        <v>1</v>
      </c>
      <c r="F106" s="35" t="s">
        <v>45</v>
      </c>
    </row>
  </sheetData>
  <autoFilter ref="A4:F70" xr:uid="{00000000-0009-0000-0000-000001000000}"/>
  <mergeCells count="9">
    <mergeCell ref="A74:F74"/>
    <mergeCell ref="A75:F75"/>
    <mergeCell ref="A76:F76"/>
    <mergeCell ref="A1:F1"/>
    <mergeCell ref="A2:F2"/>
    <mergeCell ref="A3:F3"/>
    <mergeCell ref="A45:F45"/>
    <mergeCell ref="A46:F46"/>
    <mergeCell ref="A47:F47"/>
  </mergeCell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F416"/>
  <sheetViews>
    <sheetView workbookViewId="0">
      <pane ySplit="2" topLeftCell="A3" activePane="bottomLeft" state="frozen"/>
      <selection activeCell="A2" sqref="A2:F17"/>
      <selection pane="bottomLeft" activeCell="A3" sqref="A3"/>
    </sheetView>
  </sheetViews>
  <sheetFormatPr baseColWidth="10" defaultColWidth="11.42578125" defaultRowHeight="15" x14ac:dyDescent="0.25"/>
  <cols>
    <col min="1" max="1" width="9" customWidth="1"/>
    <col min="2" max="2" width="43.28515625" customWidth="1"/>
    <col min="3" max="3" width="16.7109375" style="2" bestFit="1" customWidth="1"/>
    <col min="4" max="4" width="13.140625" bestFit="1" customWidth="1"/>
  </cols>
  <sheetData>
    <row r="1" spans="1:6" ht="49.5" customHeight="1" x14ac:dyDescent="0.25">
      <c r="A1" s="105" t="s">
        <v>4</v>
      </c>
      <c r="B1" s="105"/>
      <c r="C1" s="105"/>
    </row>
    <row r="2" spans="1:6" ht="25.5" x14ac:dyDescent="0.25">
      <c r="A2" s="106" t="s">
        <v>108</v>
      </c>
      <c r="B2" s="107"/>
      <c r="C2" s="43" t="s">
        <v>109</v>
      </c>
    </row>
    <row r="3" spans="1:6" x14ac:dyDescent="0.25">
      <c r="A3" s="44">
        <v>1000</v>
      </c>
      <c r="B3" s="45" t="s">
        <v>2</v>
      </c>
      <c r="C3" s="46">
        <f>C4+C9+C14+C23+C28+C34+C36</f>
        <v>3581363.2700000005</v>
      </c>
    </row>
    <row r="4" spans="1:6" ht="26.25" x14ac:dyDescent="0.25">
      <c r="A4" s="47">
        <v>1100</v>
      </c>
      <c r="B4" s="48" t="s">
        <v>110</v>
      </c>
      <c r="C4" s="49">
        <f>SUM(C5:C8)</f>
        <v>2408352.16</v>
      </c>
      <c r="D4" s="1"/>
    </row>
    <row r="5" spans="1:6" hidden="1" x14ac:dyDescent="0.25">
      <c r="A5" s="50">
        <v>111</v>
      </c>
      <c r="B5" s="51" t="s">
        <v>111</v>
      </c>
      <c r="C5" s="52">
        <v>0</v>
      </c>
    </row>
    <row r="6" spans="1:6" hidden="1" x14ac:dyDescent="0.25">
      <c r="A6" s="50">
        <v>112</v>
      </c>
      <c r="B6" s="51" t="s">
        <v>112</v>
      </c>
      <c r="C6" s="52">
        <v>0</v>
      </c>
    </row>
    <row r="7" spans="1:6" x14ac:dyDescent="0.25">
      <c r="A7" s="50">
        <v>113</v>
      </c>
      <c r="B7" s="51" t="s">
        <v>113</v>
      </c>
      <c r="C7" s="52">
        <f>'[2]28'!C8+'[2]28'!C9+'[2]28'!C50</f>
        <v>2408352.16</v>
      </c>
    </row>
    <row r="8" spans="1:6" ht="26.25" hidden="1" x14ac:dyDescent="0.25">
      <c r="A8" s="50">
        <v>114</v>
      </c>
      <c r="B8" s="51" t="s">
        <v>114</v>
      </c>
      <c r="C8" s="52">
        <v>0</v>
      </c>
    </row>
    <row r="9" spans="1:6" ht="26.25" hidden="1" x14ac:dyDescent="0.25">
      <c r="A9" s="47">
        <v>1200</v>
      </c>
      <c r="B9" s="48" t="s">
        <v>115</v>
      </c>
      <c r="C9" s="49">
        <f>SUM(C10:C13)</f>
        <v>0</v>
      </c>
    </row>
    <row r="10" spans="1:6" hidden="1" x14ac:dyDescent="0.25">
      <c r="A10" s="50">
        <v>121</v>
      </c>
      <c r="B10" s="51" t="s">
        <v>116</v>
      </c>
      <c r="C10" s="52">
        <v>0</v>
      </c>
    </row>
    <row r="11" spans="1:6" hidden="1" x14ac:dyDescent="0.25">
      <c r="A11" s="50">
        <v>122</v>
      </c>
      <c r="B11" s="51" t="s">
        <v>117</v>
      </c>
      <c r="C11" s="52">
        <v>0</v>
      </c>
      <c r="F11" s="53"/>
    </row>
    <row r="12" spans="1:6" hidden="1" x14ac:dyDescent="0.25">
      <c r="A12" s="50">
        <v>123</v>
      </c>
      <c r="B12" s="51" t="s">
        <v>118</v>
      </c>
      <c r="C12" s="52">
        <v>0</v>
      </c>
    </row>
    <row r="13" spans="1:6" ht="17.25" hidden="1" customHeight="1" x14ac:dyDescent="0.25">
      <c r="A13" s="50">
        <v>124</v>
      </c>
      <c r="B13" s="51" t="s">
        <v>119</v>
      </c>
      <c r="C13" s="52">
        <v>0</v>
      </c>
    </row>
    <row r="14" spans="1:6" ht="26.25" x14ac:dyDescent="0.25">
      <c r="A14" s="47">
        <v>1300</v>
      </c>
      <c r="B14" s="48" t="s">
        <v>120</v>
      </c>
      <c r="C14" s="49">
        <f>SUM(C15:C22)</f>
        <v>383365.88</v>
      </c>
    </row>
    <row r="15" spans="1:6" hidden="1" x14ac:dyDescent="0.25">
      <c r="A15" s="50">
        <v>131</v>
      </c>
      <c r="B15" s="51" t="s">
        <v>121</v>
      </c>
      <c r="C15" s="52">
        <v>0</v>
      </c>
    </row>
    <row r="16" spans="1:6" ht="26.25" x14ac:dyDescent="0.25">
      <c r="A16" s="50">
        <v>132</v>
      </c>
      <c r="B16" s="51" t="s">
        <v>122</v>
      </c>
      <c r="C16" s="52">
        <f>'[2]28'!C51+'[2]28'!C52+'[2]28'!C10+'[2]28'!C11</f>
        <v>383365.88</v>
      </c>
    </row>
    <row r="17" spans="1:3" hidden="1" x14ac:dyDescent="0.25">
      <c r="A17" s="50">
        <v>133</v>
      </c>
      <c r="B17" s="51" t="s">
        <v>123</v>
      </c>
      <c r="C17" s="52">
        <v>0</v>
      </c>
    </row>
    <row r="18" spans="1:3" hidden="1" x14ac:dyDescent="0.25">
      <c r="A18" s="50">
        <v>134</v>
      </c>
      <c r="B18" s="51" t="s">
        <v>124</v>
      </c>
      <c r="C18" s="52">
        <v>0</v>
      </c>
    </row>
    <row r="19" spans="1:3" hidden="1" x14ac:dyDescent="0.25">
      <c r="A19" s="50">
        <v>135</v>
      </c>
      <c r="B19" s="51" t="s">
        <v>125</v>
      </c>
      <c r="C19" s="52">
        <v>0</v>
      </c>
    </row>
    <row r="20" spans="1:3" ht="26.25" hidden="1" x14ac:dyDescent="0.25">
      <c r="A20" s="50">
        <v>136</v>
      </c>
      <c r="B20" s="51" t="s">
        <v>126</v>
      </c>
      <c r="C20" s="52">
        <v>0</v>
      </c>
    </row>
    <row r="21" spans="1:3" hidden="1" x14ac:dyDescent="0.25">
      <c r="A21" s="50">
        <v>137</v>
      </c>
      <c r="B21" s="51" t="s">
        <v>127</v>
      </c>
      <c r="C21" s="52">
        <v>0</v>
      </c>
    </row>
    <row r="22" spans="1:3" ht="26.25" hidden="1" x14ac:dyDescent="0.25">
      <c r="A22" s="50">
        <v>138</v>
      </c>
      <c r="B22" s="51" t="s">
        <v>128</v>
      </c>
      <c r="C22" s="52">
        <v>0</v>
      </c>
    </row>
    <row r="23" spans="1:3" x14ac:dyDescent="0.25">
      <c r="A23" s="47">
        <v>1400</v>
      </c>
      <c r="B23" s="48" t="s">
        <v>129</v>
      </c>
      <c r="C23" s="49">
        <f>SUM(C24:C27)</f>
        <v>517608.31</v>
      </c>
    </row>
    <row r="24" spans="1:3" x14ac:dyDescent="0.25">
      <c r="A24" s="50">
        <v>141</v>
      </c>
      <c r="B24" s="51" t="s">
        <v>130</v>
      </c>
      <c r="C24" s="52">
        <f>'[2]28'!C12+'[2]28'!C53</f>
        <v>246121.36000000002</v>
      </c>
    </row>
    <row r="25" spans="1:3" x14ac:dyDescent="0.25">
      <c r="A25" s="50">
        <v>142</v>
      </c>
      <c r="B25" s="51" t="s">
        <v>131</v>
      </c>
      <c r="C25" s="52">
        <f>'[2]28'!C54+'[2]28'!C13</f>
        <v>133889.63</v>
      </c>
    </row>
    <row r="26" spans="1:3" x14ac:dyDescent="0.25">
      <c r="A26" s="50">
        <v>143</v>
      </c>
      <c r="B26" s="51" t="s">
        <v>132</v>
      </c>
      <c r="C26" s="54">
        <f>'[2]28'!C14+'[2]28'!C55</f>
        <v>137597.32</v>
      </c>
    </row>
    <row r="27" spans="1:3" hidden="1" x14ac:dyDescent="0.25">
      <c r="A27" s="50">
        <v>144</v>
      </c>
      <c r="B27" s="51" t="s">
        <v>133</v>
      </c>
      <c r="C27" s="52">
        <v>0</v>
      </c>
    </row>
    <row r="28" spans="1:3" ht="26.25" x14ac:dyDescent="0.25">
      <c r="A28" s="47">
        <v>1500</v>
      </c>
      <c r="B28" s="48" t="s">
        <v>134</v>
      </c>
      <c r="C28" s="49">
        <f>SUM(C29:C33)</f>
        <v>68964.429999999993</v>
      </c>
    </row>
    <row r="29" spans="1:3" x14ac:dyDescent="0.25">
      <c r="A29" s="50">
        <v>151</v>
      </c>
      <c r="B29" s="51" t="s">
        <v>135</v>
      </c>
      <c r="C29" s="52">
        <f>'[2]28'!C15+'[2]28'!C56</f>
        <v>68964.429999999993</v>
      </c>
    </row>
    <row r="30" spans="1:3" hidden="1" x14ac:dyDescent="0.25">
      <c r="A30" s="50">
        <v>153</v>
      </c>
      <c r="B30" s="51" t="s">
        <v>136</v>
      </c>
      <c r="C30" s="52">
        <v>0</v>
      </c>
    </row>
    <row r="31" spans="1:3" hidden="1" x14ac:dyDescent="0.25">
      <c r="A31" s="50">
        <v>154</v>
      </c>
      <c r="B31" s="51" t="s">
        <v>137</v>
      </c>
      <c r="C31" s="52">
        <v>0</v>
      </c>
    </row>
    <row r="32" spans="1:3" ht="26.25" hidden="1" x14ac:dyDescent="0.25">
      <c r="A32" s="50">
        <v>155</v>
      </c>
      <c r="B32" s="51" t="s">
        <v>138</v>
      </c>
      <c r="C32" s="52">
        <v>0</v>
      </c>
    </row>
    <row r="33" spans="1:3" hidden="1" x14ac:dyDescent="0.25">
      <c r="A33" s="50">
        <v>159</v>
      </c>
      <c r="B33" s="51" t="s">
        <v>139</v>
      </c>
      <c r="C33" s="52">
        <v>0</v>
      </c>
    </row>
    <row r="34" spans="1:3" hidden="1" x14ac:dyDescent="0.25">
      <c r="A34" s="47">
        <v>1600</v>
      </c>
      <c r="B34" s="48" t="s">
        <v>140</v>
      </c>
      <c r="C34" s="49">
        <f>SUM(C35)</f>
        <v>0</v>
      </c>
    </row>
    <row r="35" spans="1:3" ht="26.25" hidden="1" x14ac:dyDescent="0.25">
      <c r="A35" s="50">
        <v>161</v>
      </c>
      <c r="B35" s="51" t="s">
        <v>141</v>
      </c>
      <c r="C35" s="52">
        <v>0</v>
      </c>
    </row>
    <row r="36" spans="1:3" ht="26.25" x14ac:dyDescent="0.25">
      <c r="A36" s="47">
        <v>1700</v>
      </c>
      <c r="B36" s="48" t="s">
        <v>142</v>
      </c>
      <c r="C36" s="49">
        <f>SUM(C37:C38)</f>
        <v>203072.49000000002</v>
      </c>
    </row>
    <row r="37" spans="1:3" x14ac:dyDescent="0.25">
      <c r="A37" s="50">
        <v>171</v>
      </c>
      <c r="B37" s="51" t="s">
        <v>143</v>
      </c>
      <c r="C37" s="52">
        <f>'[2]28'!C16+'[2]28'!C57</f>
        <v>203072.49000000002</v>
      </c>
    </row>
    <row r="38" spans="1:3" hidden="1" x14ac:dyDescent="0.25">
      <c r="A38" s="50">
        <v>172</v>
      </c>
      <c r="B38" s="51" t="s">
        <v>144</v>
      </c>
      <c r="C38" s="52">
        <v>0</v>
      </c>
    </row>
    <row r="39" spans="1:3" x14ac:dyDescent="0.25">
      <c r="A39" s="55">
        <v>2000</v>
      </c>
      <c r="B39" s="56" t="s">
        <v>145</v>
      </c>
      <c r="C39" s="57">
        <f>C40+C49+C53+C63+C73+C81+C84+C90+C94</f>
        <v>566781.16999999993</v>
      </c>
    </row>
    <row r="40" spans="1:3" ht="26.25" x14ac:dyDescent="0.25">
      <c r="A40" s="47">
        <v>2100</v>
      </c>
      <c r="B40" s="48" t="s">
        <v>146</v>
      </c>
      <c r="C40" s="49">
        <f>SUM(C41:C48)</f>
        <v>430281.17</v>
      </c>
    </row>
    <row r="41" spans="1:3" x14ac:dyDescent="0.25">
      <c r="A41" s="50">
        <v>211</v>
      </c>
      <c r="B41" s="51" t="s">
        <v>147</v>
      </c>
      <c r="C41" s="52">
        <v>17500</v>
      </c>
    </row>
    <row r="42" spans="1:3" hidden="1" x14ac:dyDescent="0.25">
      <c r="A42" s="50">
        <v>212</v>
      </c>
      <c r="B42" s="51" t="s">
        <v>148</v>
      </c>
      <c r="C42" s="52">
        <v>0</v>
      </c>
    </row>
    <row r="43" spans="1:3" hidden="1" x14ac:dyDescent="0.25">
      <c r="A43" s="50">
        <v>213</v>
      </c>
      <c r="B43" s="51" t="s">
        <v>149</v>
      </c>
      <c r="C43" s="52">
        <v>0</v>
      </c>
    </row>
    <row r="44" spans="1:3" ht="26.25" x14ac:dyDescent="0.25">
      <c r="A44" s="50">
        <v>214</v>
      </c>
      <c r="B44" s="51" t="s">
        <v>150</v>
      </c>
      <c r="C44" s="52">
        <v>30000</v>
      </c>
    </row>
    <row r="45" spans="1:3" x14ac:dyDescent="0.25">
      <c r="A45" s="50">
        <v>215</v>
      </c>
      <c r="B45" s="51" t="s">
        <v>151</v>
      </c>
      <c r="C45" s="52">
        <v>380000</v>
      </c>
    </row>
    <row r="46" spans="1:3" x14ac:dyDescent="0.25">
      <c r="A46" s="50">
        <v>216</v>
      </c>
      <c r="B46" s="51" t="s">
        <v>152</v>
      </c>
      <c r="C46" s="52">
        <v>2781.17</v>
      </c>
    </row>
    <row r="47" spans="1:3" hidden="1" x14ac:dyDescent="0.25">
      <c r="A47" s="50">
        <v>217</v>
      </c>
      <c r="B47" s="51" t="s">
        <v>153</v>
      </c>
      <c r="C47" s="52">
        <v>0</v>
      </c>
    </row>
    <row r="48" spans="1:3" ht="26.25" hidden="1" x14ac:dyDescent="0.25">
      <c r="A48" s="50">
        <v>218</v>
      </c>
      <c r="B48" s="51" t="s">
        <v>154</v>
      </c>
      <c r="C48" s="52">
        <v>0</v>
      </c>
    </row>
    <row r="49" spans="1:3" x14ac:dyDescent="0.25">
      <c r="A49" s="47">
        <v>2200</v>
      </c>
      <c r="B49" s="48" t="s">
        <v>155</v>
      </c>
      <c r="C49" s="49">
        <f>SUM(C50:C52)</f>
        <v>5000</v>
      </c>
    </row>
    <row r="50" spans="1:3" x14ac:dyDescent="0.25">
      <c r="A50" s="50">
        <v>221</v>
      </c>
      <c r="B50" s="51" t="s">
        <v>156</v>
      </c>
      <c r="C50" s="52">
        <v>5000</v>
      </c>
    </row>
    <row r="51" spans="1:3" hidden="1" x14ac:dyDescent="0.25">
      <c r="A51" s="50">
        <v>222</v>
      </c>
      <c r="B51" s="51" t="s">
        <v>157</v>
      </c>
      <c r="C51" s="52">
        <v>0</v>
      </c>
    </row>
    <row r="52" spans="1:3" hidden="1" x14ac:dyDescent="0.25">
      <c r="A52" s="50">
        <v>223</v>
      </c>
      <c r="B52" s="51" t="s">
        <v>158</v>
      </c>
      <c r="C52" s="52">
        <v>0</v>
      </c>
    </row>
    <row r="53" spans="1:3" ht="26.25" x14ac:dyDescent="0.25">
      <c r="A53" s="47">
        <v>2300</v>
      </c>
      <c r="B53" s="48" t="s">
        <v>159</v>
      </c>
      <c r="C53" s="49">
        <f>SUM(C54:C62)</f>
        <v>50000</v>
      </c>
    </row>
    <row r="54" spans="1:3" ht="26.25" hidden="1" x14ac:dyDescent="0.25">
      <c r="A54" s="50">
        <v>231</v>
      </c>
      <c r="B54" s="51" t="s">
        <v>160</v>
      </c>
      <c r="C54" s="52">
        <v>0</v>
      </c>
    </row>
    <row r="55" spans="1:3" hidden="1" x14ac:dyDescent="0.25">
      <c r="A55" s="50">
        <v>232</v>
      </c>
      <c r="B55" s="51" t="s">
        <v>161</v>
      </c>
      <c r="C55" s="52">
        <v>0</v>
      </c>
    </row>
    <row r="56" spans="1:3" ht="26.25" hidden="1" x14ac:dyDescent="0.25">
      <c r="A56" s="50">
        <v>233</v>
      </c>
      <c r="B56" s="51" t="s">
        <v>162</v>
      </c>
      <c r="C56" s="52">
        <v>0</v>
      </c>
    </row>
    <row r="57" spans="1:3" ht="26.25" hidden="1" x14ac:dyDescent="0.25">
      <c r="A57" s="50">
        <v>234</v>
      </c>
      <c r="B57" s="51" t="s">
        <v>163</v>
      </c>
      <c r="C57" s="52">
        <v>0</v>
      </c>
    </row>
    <row r="58" spans="1:3" ht="26.25" hidden="1" x14ac:dyDescent="0.25">
      <c r="A58" s="50">
        <v>235</v>
      </c>
      <c r="B58" s="51" t="s">
        <v>164</v>
      </c>
      <c r="C58" s="52">
        <v>0</v>
      </c>
    </row>
    <row r="59" spans="1:3" ht="26.25" hidden="1" x14ac:dyDescent="0.25">
      <c r="A59" s="50">
        <v>236</v>
      </c>
      <c r="B59" s="51" t="s">
        <v>165</v>
      </c>
      <c r="C59" s="52">
        <v>0</v>
      </c>
    </row>
    <row r="60" spans="1:3" ht="26.25" hidden="1" x14ac:dyDescent="0.25">
      <c r="A60" s="50">
        <v>237</v>
      </c>
      <c r="B60" s="51" t="s">
        <v>166</v>
      </c>
      <c r="C60" s="52">
        <v>0</v>
      </c>
    </row>
    <row r="61" spans="1:3" x14ac:dyDescent="0.25">
      <c r="A61" s="50">
        <v>238</v>
      </c>
      <c r="B61" s="51" t="s">
        <v>167</v>
      </c>
      <c r="C61" s="52">
        <v>50000</v>
      </c>
    </row>
    <row r="62" spans="1:3" hidden="1" x14ac:dyDescent="0.25">
      <c r="A62" s="50">
        <v>239</v>
      </c>
      <c r="B62" s="51" t="s">
        <v>168</v>
      </c>
      <c r="C62" s="52">
        <v>0</v>
      </c>
    </row>
    <row r="63" spans="1:3" ht="26.25" x14ac:dyDescent="0.25">
      <c r="A63" s="47">
        <v>2400</v>
      </c>
      <c r="B63" s="48" t="s">
        <v>169</v>
      </c>
      <c r="C63" s="49">
        <f>SUM(C64:C72)</f>
        <v>1000</v>
      </c>
    </row>
    <row r="64" spans="1:3" hidden="1" x14ac:dyDescent="0.25">
      <c r="A64" s="50">
        <v>241</v>
      </c>
      <c r="B64" s="51" t="s">
        <v>170</v>
      </c>
      <c r="C64" s="52">
        <v>0</v>
      </c>
    </row>
    <row r="65" spans="1:3" hidden="1" x14ac:dyDescent="0.25">
      <c r="A65" s="50">
        <v>242</v>
      </c>
      <c r="B65" s="51" t="s">
        <v>171</v>
      </c>
      <c r="C65" s="52">
        <v>0</v>
      </c>
    </row>
    <row r="66" spans="1:3" hidden="1" x14ac:dyDescent="0.25">
      <c r="A66" s="50">
        <v>243</v>
      </c>
      <c r="B66" s="51" t="s">
        <v>172</v>
      </c>
      <c r="C66" s="52">
        <v>0</v>
      </c>
    </row>
    <row r="67" spans="1:3" hidden="1" x14ac:dyDescent="0.25">
      <c r="A67" s="50">
        <v>244</v>
      </c>
      <c r="B67" s="51" t="s">
        <v>173</v>
      </c>
      <c r="C67" s="52">
        <v>0</v>
      </c>
    </row>
    <row r="68" spans="1:3" hidden="1" x14ac:dyDescent="0.25">
      <c r="A68" s="50">
        <v>245</v>
      </c>
      <c r="B68" s="51" t="s">
        <v>174</v>
      </c>
      <c r="C68" s="52">
        <v>0</v>
      </c>
    </row>
    <row r="69" spans="1:3" x14ac:dyDescent="0.25">
      <c r="A69" s="50">
        <v>246</v>
      </c>
      <c r="B69" s="51" t="s">
        <v>175</v>
      </c>
      <c r="C69" s="52">
        <v>1000</v>
      </c>
    </row>
    <row r="70" spans="1:3" hidden="1" x14ac:dyDescent="0.25">
      <c r="A70" s="50">
        <v>247</v>
      </c>
      <c r="B70" s="51" t="s">
        <v>176</v>
      </c>
      <c r="C70" s="52">
        <v>0</v>
      </c>
    </row>
    <row r="71" spans="1:3" hidden="1" x14ac:dyDescent="0.25">
      <c r="A71" s="50">
        <v>248</v>
      </c>
      <c r="B71" s="51" t="s">
        <v>177</v>
      </c>
      <c r="C71" s="52">
        <v>0</v>
      </c>
    </row>
    <row r="72" spans="1:3" ht="26.25" hidden="1" x14ac:dyDescent="0.25">
      <c r="A72" s="50">
        <v>249</v>
      </c>
      <c r="B72" s="51" t="s">
        <v>178</v>
      </c>
      <c r="C72" s="52">
        <v>0</v>
      </c>
    </row>
    <row r="73" spans="1:3" ht="26.25" x14ac:dyDescent="0.25">
      <c r="A73" s="47">
        <v>2500</v>
      </c>
      <c r="B73" s="48" t="s">
        <v>179</v>
      </c>
      <c r="C73" s="49">
        <f>SUM(C74:C80)</f>
        <v>1000</v>
      </c>
    </row>
    <row r="74" spans="1:3" hidden="1" x14ac:dyDescent="0.25">
      <c r="A74" s="50">
        <v>251</v>
      </c>
      <c r="B74" s="51" t="s">
        <v>180</v>
      </c>
      <c r="C74" s="52">
        <v>0</v>
      </c>
    </row>
    <row r="75" spans="1:3" hidden="1" x14ac:dyDescent="0.25">
      <c r="A75" s="50">
        <v>252</v>
      </c>
      <c r="B75" s="51" t="s">
        <v>181</v>
      </c>
      <c r="C75" s="52">
        <v>0</v>
      </c>
    </row>
    <row r="76" spans="1:3" x14ac:dyDescent="0.25">
      <c r="A76" s="50">
        <v>253</v>
      </c>
      <c r="B76" s="51" t="s">
        <v>182</v>
      </c>
      <c r="C76" s="54">
        <v>1000</v>
      </c>
    </row>
    <row r="77" spans="1:3" hidden="1" x14ac:dyDescent="0.25">
      <c r="A77" s="50">
        <v>254</v>
      </c>
      <c r="B77" s="51" t="s">
        <v>183</v>
      </c>
      <c r="C77" s="52">
        <v>0</v>
      </c>
    </row>
    <row r="78" spans="1:3" ht="26.25" hidden="1" x14ac:dyDescent="0.25">
      <c r="A78" s="50">
        <v>255</v>
      </c>
      <c r="B78" s="51" t="s">
        <v>184</v>
      </c>
      <c r="C78" s="52">
        <v>0</v>
      </c>
    </row>
    <row r="79" spans="1:3" hidden="1" x14ac:dyDescent="0.25">
      <c r="A79" s="50">
        <v>256</v>
      </c>
      <c r="B79" s="51" t="s">
        <v>185</v>
      </c>
      <c r="C79" s="52">
        <v>0</v>
      </c>
    </row>
    <row r="80" spans="1:3" hidden="1" x14ac:dyDescent="0.25">
      <c r="A80" s="50">
        <v>259</v>
      </c>
      <c r="B80" s="51" t="s">
        <v>186</v>
      </c>
      <c r="C80" s="52">
        <v>0</v>
      </c>
    </row>
    <row r="81" spans="1:3" x14ac:dyDescent="0.25">
      <c r="A81" s="47">
        <v>2600</v>
      </c>
      <c r="B81" s="48" t="s">
        <v>187</v>
      </c>
      <c r="C81" s="49">
        <f>SUM(C82:C83)</f>
        <v>70000</v>
      </c>
    </row>
    <row r="82" spans="1:3" x14ac:dyDescent="0.25">
      <c r="A82" s="50">
        <v>261</v>
      </c>
      <c r="B82" s="51" t="s">
        <v>188</v>
      </c>
      <c r="C82" s="52">
        <v>70000</v>
      </c>
    </row>
    <row r="83" spans="1:3" hidden="1" x14ac:dyDescent="0.25">
      <c r="A83" s="50">
        <v>262</v>
      </c>
      <c r="B83" s="51" t="s">
        <v>189</v>
      </c>
      <c r="C83" s="52">
        <v>0</v>
      </c>
    </row>
    <row r="84" spans="1:3" ht="26.25" hidden="1" x14ac:dyDescent="0.25">
      <c r="A84" s="47">
        <v>2700</v>
      </c>
      <c r="B84" s="48" t="s">
        <v>190</v>
      </c>
      <c r="C84" s="49">
        <f>SUM(C85:C92)</f>
        <v>0</v>
      </c>
    </row>
    <row r="85" spans="1:3" hidden="1" x14ac:dyDescent="0.25">
      <c r="A85" s="50">
        <v>271</v>
      </c>
      <c r="B85" s="51" t="s">
        <v>191</v>
      </c>
      <c r="C85" s="52">
        <v>0</v>
      </c>
    </row>
    <row r="86" spans="1:3" hidden="1" x14ac:dyDescent="0.25">
      <c r="A86" s="50">
        <v>272</v>
      </c>
      <c r="B86" s="51" t="s">
        <v>192</v>
      </c>
      <c r="C86" s="52">
        <v>0</v>
      </c>
    </row>
    <row r="87" spans="1:3" hidden="1" x14ac:dyDescent="0.25">
      <c r="A87" s="50">
        <v>273</v>
      </c>
      <c r="B87" s="51" t="s">
        <v>193</v>
      </c>
      <c r="C87" s="52">
        <v>0</v>
      </c>
    </row>
    <row r="88" spans="1:3" hidden="1" x14ac:dyDescent="0.25">
      <c r="A88" s="50">
        <v>274</v>
      </c>
      <c r="B88" s="51" t="s">
        <v>194</v>
      </c>
      <c r="C88" s="52">
        <v>0</v>
      </c>
    </row>
    <row r="89" spans="1:3" ht="26.25" hidden="1" x14ac:dyDescent="0.25">
      <c r="A89" s="50">
        <v>275</v>
      </c>
      <c r="B89" s="51" t="s">
        <v>195</v>
      </c>
      <c r="C89" s="52">
        <v>0</v>
      </c>
    </row>
    <row r="90" spans="1:3" ht="26.25" hidden="1" x14ac:dyDescent="0.25">
      <c r="A90" s="47">
        <v>2800</v>
      </c>
      <c r="B90" s="48" t="s">
        <v>196</v>
      </c>
      <c r="C90" s="49">
        <f>SUM(C91:C93)</f>
        <v>0</v>
      </c>
    </row>
    <row r="91" spans="1:3" hidden="1" x14ac:dyDescent="0.25">
      <c r="A91" s="50">
        <v>281</v>
      </c>
      <c r="B91" s="51" t="s">
        <v>197</v>
      </c>
      <c r="C91" s="52">
        <v>0</v>
      </c>
    </row>
    <row r="92" spans="1:3" hidden="1" x14ac:dyDescent="0.25">
      <c r="A92" s="50">
        <v>282</v>
      </c>
      <c r="B92" s="51" t="s">
        <v>198</v>
      </c>
      <c r="C92" s="52">
        <v>0</v>
      </c>
    </row>
    <row r="93" spans="1:3" ht="26.25" hidden="1" x14ac:dyDescent="0.25">
      <c r="A93" s="50">
        <v>283</v>
      </c>
      <c r="B93" s="51" t="s">
        <v>199</v>
      </c>
      <c r="C93" s="52">
        <v>0</v>
      </c>
    </row>
    <row r="94" spans="1:3" ht="26.25" x14ac:dyDescent="0.25">
      <c r="A94" s="47">
        <v>2900</v>
      </c>
      <c r="B94" s="48" t="s">
        <v>200</v>
      </c>
      <c r="C94" s="49">
        <f>SUM(C95:C103)</f>
        <v>9500</v>
      </c>
    </row>
    <row r="95" spans="1:3" hidden="1" x14ac:dyDescent="0.25">
      <c r="A95" s="50">
        <v>291</v>
      </c>
      <c r="B95" s="51" t="s">
        <v>201</v>
      </c>
      <c r="C95" s="52">
        <v>0</v>
      </c>
    </row>
    <row r="96" spans="1:3" x14ac:dyDescent="0.25">
      <c r="A96" s="50">
        <v>292</v>
      </c>
      <c r="B96" s="51" t="s">
        <v>202</v>
      </c>
      <c r="C96" s="52">
        <v>2500</v>
      </c>
    </row>
    <row r="97" spans="1:3" ht="39" x14ac:dyDescent="0.25">
      <c r="A97" s="50">
        <v>293</v>
      </c>
      <c r="B97" s="51" t="s">
        <v>203</v>
      </c>
      <c r="C97" s="52">
        <v>2000</v>
      </c>
    </row>
    <row r="98" spans="1:3" ht="26.25" x14ac:dyDescent="0.25">
      <c r="A98" s="50">
        <v>294</v>
      </c>
      <c r="B98" s="51" t="s">
        <v>204</v>
      </c>
      <c r="C98" s="52">
        <v>2500</v>
      </c>
    </row>
    <row r="99" spans="1:3" ht="26.25" hidden="1" x14ac:dyDescent="0.25">
      <c r="A99" s="50">
        <v>295</v>
      </c>
      <c r="B99" s="51" t="s">
        <v>205</v>
      </c>
      <c r="C99" s="52">
        <v>0</v>
      </c>
    </row>
    <row r="100" spans="1:3" ht="26.25" x14ac:dyDescent="0.25">
      <c r="A100" s="50">
        <v>296</v>
      </c>
      <c r="B100" s="51" t="s">
        <v>206</v>
      </c>
      <c r="C100" s="52">
        <v>2500</v>
      </c>
    </row>
    <row r="101" spans="1:3" ht="26.25" hidden="1" x14ac:dyDescent="0.25">
      <c r="A101" s="50">
        <v>297</v>
      </c>
      <c r="B101" s="51" t="s">
        <v>207</v>
      </c>
      <c r="C101" s="52">
        <v>0</v>
      </c>
    </row>
    <row r="102" spans="1:3" ht="26.25" hidden="1" x14ac:dyDescent="0.25">
      <c r="A102" s="50">
        <v>298</v>
      </c>
      <c r="B102" s="51" t="s">
        <v>208</v>
      </c>
      <c r="C102" s="52">
        <v>0</v>
      </c>
    </row>
    <row r="103" spans="1:3" ht="26.25" hidden="1" x14ac:dyDescent="0.25">
      <c r="A103" s="50">
        <v>299</v>
      </c>
      <c r="B103" s="51" t="s">
        <v>209</v>
      </c>
      <c r="C103" s="52">
        <v>0</v>
      </c>
    </row>
    <row r="104" spans="1:3" x14ac:dyDescent="0.25">
      <c r="A104" s="55">
        <v>3000</v>
      </c>
      <c r="B104" s="56" t="s">
        <v>3</v>
      </c>
      <c r="C104" s="57">
        <f>C105+C115+C125+C135+C145+C155+C163+C173+C179</f>
        <v>4897588.54</v>
      </c>
    </row>
    <row r="105" spans="1:3" x14ac:dyDescent="0.25">
      <c r="A105" s="47">
        <v>3100</v>
      </c>
      <c r="B105" s="48" t="s">
        <v>210</v>
      </c>
      <c r="C105" s="49">
        <f>SUM(C106:C114)</f>
        <v>92500</v>
      </c>
    </row>
    <row r="106" spans="1:3" x14ac:dyDescent="0.25">
      <c r="A106" s="50">
        <v>311</v>
      </c>
      <c r="B106" s="51" t="s">
        <v>211</v>
      </c>
      <c r="C106" s="52">
        <v>24000</v>
      </c>
    </row>
    <row r="107" spans="1:3" hidden="1" x14ac:dyDescent="0.25">
      <c r="A107" s="50">
        <v>312</v>
      </c>
      <c r="B107" s="51" t="s">
        <v>212</v>
      </c>
      <c r="C107" s="52">
        <v>0</v>
      </c>
    </row>
    <row r="108" spans="1:3" x14ac:dyDescent="0.25">
      <c r="A108" s="50">
        <v>313</v>
      </c>
      <c r="B108" s="51" t="s">
        <v>213</v>
      </c>
      <c r="C108" s="52">
        <v>2500</v>
      </c>
    </row>
    <row r="109" spans="1:3" x14ac:dyDescent="0.25">
      <c r="A109" s="50">
        <v>314</v>
      </c>
      <c r="B109" s="51" t="s">
        <v>214</v>
      </c>
      <c r="C109" s="52">
        <v>30000</v>
      </c>
    </row>
    <row r="110" spans="1:3" x14ac:dyDescent="0.25">
      <c r="A110" s="50">
        <v>315</v>
      </c>
      <c r="B110" s="51" t="s">
        <v>215</v>
      </c>
      <c r="C110" s="52">
        <v>20000</v>
      </c>
    </row>
    <row r="111" spans="1:3" hidden="1" x14ac:dyDescent="0.25">
      <c r="A111" s="50">
        <v>316</v>
      </c>
      <c r="B111" s="51" t="s">
        <v>216</v>
      </c>
      <c r="C111" s="52">
        <v>0</v>
      </c>
    </row>
    <row r="112" spans="1:3" ht="26.25" x14ac:dyDescent="0.25">
      <c r="A112" s="50">
        <v>317</v>
      </c>
      <c r="B112" s="51" t="s">
        <v>217</v>
      </c>
      <c r="C112" s="52">
        <v>15000</v>
      </c>
    </row>
    <row r="113" spans="1:3" x14ac:dyDescent="0.25">
      <c r="A113" s="50">
        <v>318</v>
      </c>
      <c r="B113" s="51" t="s">
        <v>218</v>
      </c>
      <c r="C113" s="52">
        <v>1000</v>
      </c>
    </row>
    <row r="114" spans="1:3" hidden="1" x14ac:dyDescent="0.25">
      <c r="A114" s="50">
        <v>319</v>
      </c>
      <c r="B114" s="51" t="s">
        <v>219</v>
      </c>
      <c r="C114" s="52">
        <v>0</v>
      </c>
    </row>
    <row r="115" spans="1:3" x14ac:dyDescent="0.25">
      <c r="A115" s="47">
        <v>3200</v>
      </c>
      <c r="B115" s="48" t="s">
        <v>220</v>
      </c>
      <c r="C115" s="49">
        <f>SUM(C116:C124)</f>
        <v>424750</v>
      </c>
    </row>
    <row r="116" spans="1:3" hidden="1" x14ac:dyDescent="0.25">
      <c r="A116" s="50">
        <v>321</v>
      </c>
      <c r="B116" s="51" t="s">
        <v>221</v>
      </c>
      <c r="C116" s="52">
        <v>0</v>
      </c>
    </row>
    <row r="117" spans="1:3" x14ac:dyDescent="0.25">
      <c r="A117" s="50">
        <v>322</v>
      </c>
      <c r="B117" s="51" t="s">
        <v>222</v>
      </c>
      <c r="C117" s="52">
        <v>100000</v>
      </c>
    </row>
    <row r="118" spans="1:3" ht="26.25" hidden="1" x14ac:dyDescent="0.25">
      <c r="A118" s="50">
        <v>323</v>
      </c>
      <c r="B118" s="51" t="s">
        <v>223</v>
      </c>
      <c r="C118" s="52">
        <v>0</v>
      </c>
    </row>
    <row r="119" spans="1:3" ht="26.25" hidden="1" x14ac:dyDescent="0.25">
      <c r="A119" s="50">
        <v>324</v>
      </c>
      <c r="B119" s="51" t="s">
        <v>224</v>
      </c>
      <c r="C119" s="52">
        <v>0</v>
      </c>
    </row>
    <row r="120" spans="1:3" x14ac:dyDescent="0.25">
      <c r="A120" s="50">
        <v>325</v>
      </c>
      <c r="B120" s="51" t="s">
        <v>225</v>
      </c>
      <c r="C120" s="52">
        <v>15000</v>
      </c>
    </row>
    <row r="121" spans="1:3" ht="26.25" hidden="1" x14ac:dyDescent="0.25">
      <c r="A121" s="50">
        <v>326</v>
      </c>
      <c r="B121" s="51" t="s">
        <v>226</v>
      </c>
      <c r="C121" s="52">
        <v>0</v>
      </c>
    </row>
    <row r="122" spans="1:3" x14ac:dyDescent="0.25">
      <c r="A122" s="50">
        <v>327</v>
      </c>
      <c r="B122" s="51" t="s">
        <v>227</v>
      </c>
      <c r="C122" s="52">
        <v>15000</v>
      </c>
    </row>
    <row r="123" spans="1:3" hidden="1" x14ac:dyDescent="0.25">
      <c r="A123" s="50">
        <v>328</v>
      </c>
      <c r="B123" s="51" t="s">
        <v>228</v>
      </c>
      <c r="C123" s="52">
        <v>0</v>
      </c>
    </row>
    <row r="124" spans="1:3" x14ac:dyDescent="0.25">
      <c r="A124" s="50">
        <v>329</v>
      </c>
      <c r="B124" s="51" t="s">
        <v>229</v>
      </c>
      <c r="C124" s="52">
        <f>245000+49750</f>
        <v>294750</v>
      </c>
    </row>
    <row r="125" spans="1:3" ht="26.25" x14ac:dyDescent="0.25">
      <c r="A125" s="47">
        <v>3300</v>
      </c>
      <c r="B125" s="48" t="s">
        <v>230</v>
      </c>
      <c r="C125" s="49">
        <f>SUM(C126:C134)</f>
        <v>237975.41</v>
      </c>
    </row>
    <row r="126" spans="1:3" ht="26.25" x14ac:dyDescent="0.25">
      <c r="A126" s="50">
        <v>331</v>
      </c>
      <c r="B126" s="51" t="s">
        <v>231</v>
      </c>
      <c r="C126" s="52">
        <f>16925.49+100000+31049.92</f>
        <v>147975.41</v>
      </c>
    </row>
    <row r="127" spans="1:3" ht="26.25" hidden="1" x14ac:dyDescent="0.25">
      <c r="A127" s="50">
        <v>332</v>
      </c>
      <c r="B127" s="51" t="s">
        <v>232</v>
      </c>
      <c r="C127" s="52">
        <v>0</v>
      </c>
    </row>
    <row r="128" spans="1:3" ht="26.25" hidden="1" x14ac:dyDescent="0.25">
      <c r="A128" s="50">
        <v>333</v>
      </c>
      <c r="B128" s="51" t="s">
        <v>233</v>
      </c>
      <c r="C128" s="52">
        <v>0</v>
      </c>
    </row>
    <row r="129" spans="1:3" x14ac:dyDescent="0.25">
      <c r="A129" s="50">
        <v>334</v>
      </c>
      <c r="B129" s="51" t="s">
        <v>234</v>
      </c>
      <c r="C129" s="52">
        <f>30000</f>
        <v>30000</v>
      </c>
    </row>
    <row r="130" spans="1:3" hidden="1" x14ac:dyDescent="0.25">
      <c r="A130" s="50">
        <v>335</v>
      </c>
      <c r="B130" s="51" t="s">
        <v>235</v>
      </c>
      <c r="C130" s="52">
        <v>0</v>
      </c>
    </row>
    <row r="131" spans="1:3" ht="26.25" hidden="1" x14ac:dyDescent="0.25">
      <c r="A131" s="50">
        <v>336</v>
      </c>
      <c r="B131" s="51" t="s">
        <v>236</v>
      </c>
      <c r="C131" s="52">
        <v>0</v>
      </c>
    </row>
    <row r="132" spans="1:3" hidden="1" x14ac:dyDescent="0.25">
      <c r="A132" s="50">
        <v>337</v>
      </c>
      <c r="B132" s="51" t="s">
        <v>237</v>
      </c>
      <c r="C132" s="52">
        <v>0</v>
      </c>
    </row>
    <row r="133" spans="1:3" hidden="1" x14ac:dyDescent="0.25">
      <c r="A133" s="50">
        <v>338</v>
      </c>
      <c r="B133" s="51" t="s">
        <v>238</v>
      </c>
      <c r="C133" s="52">
        <v>0</v>
      </c>
    </row>
    <row r="134" spans="1:3" ht="26.25" x14ac:dyDescent="0.25">
      <c r="A134" s="50">
        <v>339</v>
      </c>
      <c r="B134" s="51" t="s">
        <v>239</v>
      </c>
      <c r="C134" s="52">
        <f>60000</f>
        <v>60000</v>
      </c>
    </row>
    <row r="135" spans="1:3" ht="26.25" x14ac:dyDescent="0.25">
      <c r="A135" s="47">
        <v>3400</v>
      </c>
      <c r="B135" s="48" t="s">
        <v>240</v>
      </c>
      <c r="C135" s="49">
        <f>SUM(C136:C144)</f>
        <v>31200.080000000002</v>
      </c>
    </row>
    <row r="136" spans="1:3" x14ac:dyDescent="0.25">
      <c r="A136" s="50">
        <v>341</v>
      </c>
      <c r="B136" s="51" t="s">
        <v>241</v>
      </c>
      <c r="C136" s="52">
        <f>4000+1000+1950.08+250</f>
        <v>7200.08</v>
      </c>
    </row>
    <row r="137" spans="1:3" ht="26.25" hidden="1" x14ac:dyDescent="0.25">
      <c r="A137" s="50">
        <v>342</v>
      </c>
      <c r="B137" s="51" t="s">
        <v>242</v>
      </c>
      <c r="C137" s="52">
        <v>0</v>
      </c>
    </row>
    <row r="138" spans="1:3" ht="26.25" hidden="1" x14ac:dyDescent="0.25">
      <c r="A138" s="50">
        <v>343</v>
      </c>
      <c r="B138" s="51" t="s">
        <v>243</v>
      </c>
      <c r="C138" s="52">
        <v>0</v>
      </c>
    </row>
    <row r="139" spans="1:3" hidden="1" x14ac:dyDescent="0.25">
      <c r="A139" s="50">
        <v>344</v>
      </c>
      <c r="B139" s="51" t="s">
        <v>244</v>
      </c>
      <c r="C139" s="52">
        <v>0</v>
      </c>
    </row>
    <row r="140" spans="1:3" x14ac:dyDescent="0.25">
      <c r="A140" s="50">
        <v>345</v>
      </c>
      <c r="B140" s="51" t="s">
        <v>245</v>
      </c>
      <c r="C140" s="52">
        <f>16000</f>
        <v>16000</v>
      </c>
    </row>
    <row r="141" spans="1:3" hidden="1" x14ac:dyDescent="0.25">
      <c r="A141" s="50">
        <v>346</v>
      </c>
      <c r="B141" s="51" t="s">
        <v>246</v>
      </c>
      <c r="C141" s="52">
        <v>0</v>
      </c>
    </row>
    <row r="142" spans="1:3" x14ac:dyDescent="0.25">
      <c r="A142" s="50">
        <v>347</v>
      </c>
      <c r="B142" s="51" t="s">
        <v>247</v>
      </c>
      <c r="C142" s="52">
        <v>5000</v>
      </c>
    </row>
    <row r="143" spans="1:3" hidden="1" x14ac:dyDescent="0.25">
      <c r="A143" s="50">
        <v>348</v>
      </c>
      <c r="B143" s="51" t="s">
        <v>248</v>
      </c>
      <c r="C143" s="52">
        <v>0</v>
      </c>
    </row>
    <row r="144" spans="1:3" ht="26.25" x14ac:dyDescent="0.25">
      <c r="A144" s="50">
        <v>349</v>
      </c>
      <c r="B144" s="51" t="s">
        <v>249</v>
      </c>
      <c r="C144" s="52">
        <f>3000</f>
        <v>3000</v>
      </c>
    </row>
    <row r="145" spans="1:3" ht="26.25" x14ac:dyDescent="0.25">
      <c r="A145" s="47">
        <v>3500</v>
      </c>
      <c r="B145" s="48" t="s">
        <v>250</v>
      </c>
      <c r="C145" s="49">
        <f>SUM(C146:C154)</f>
        <v>77000</v>
      </c>
    </row>
    <row r="146" spans="1:3" ht="26.25" x14ac:dyDescent="0.25">
      <c r="A146" s="50">
        <v>351</v>
      </c>
      <c r="B146" s="51" t="s">
        <v>251</v>
      </c>
      <c r="C146" s="52">
        <f>32000</f>
        <v>32000</v>
      </c>
    </row>
    <row r="147" spans="1:3" ht="39" x14ac:dyDescent="0.25">
      <c r="A147" s="50">
        <v>352</v>
      </c>
      <c r="B147" s="51" t="s">
        <v>252</v>
      </c>
      <c r="C147" s="52">
        <v>5000</v>
      </c>
    </row>
    <row r="148" spans="1:3" ht="26.25" x14ac:dyDescent="0.25">
      <c r="A148" s="50">
        <v>353</v>
      </c>
      <c r="B148" s="51" t="s">
        <v>253</v>
      </c>
      <c r="C148" s="52">
        <v>15000</v>
      </c>
    </row>
    <row r="149" spans="1:3" ht="26.25" hidden="1" x14ac:dyDescent="0.25">
      <c r="A149" s="50">
        <v>354</v>
      </c>
      <c r="B149" s="51" t="s">
        <v>254</v>
      </c>
      <c r="C149" s="52">
        <v>0</v>
      </c>
    </row>
    <row r="150" spans="1:3" ht="26.25" x14ac:dyDescent="0.25">
      <c r="A150" s="50">
        <v>355</v>
      </c>
      <c r="B150" s="51" t="s">
        <v>255</v>
      </c>
      <c r="C150" s="52">
        <v>15000</v>
      </c>
    </row>
    <row r="151" spans="1:3" ht="26.25" hidden="1" x14ac:dyDescent="0.25">
      <c r="A151" s="50">
        <v>356</v>
      </c>
      <c r="B151" s="51" t="s">
        <v>256</v>
      </c>
      <c r="C151" s="52">
        <v>0</v>
      </c>
    </row>
    <row r="152" spans="1:3" ht="26.25" x14ac:dyDescent="0.25">
      <c r="A152" s="50">
        <v>357</v>
      </c>
      <c r="B152" s="51" t="s">
        <v>257</v>
      </c>
      <c r="C152" s="52">
        <v>5000</v>
      </c>
    </row>
    <row r="153" spans="1:3" hidden="1" x14ac:dyDescent="0.25">
      <c r="A153" s="50">
        <v>358</v>
      </c>
      <c r="B153" s="51" t="s">
        <v>258</v>
      </c>
      <c r="C153" s="52">
        <v>0</v>
      </c>
    </row>
    <row r="154" spans="1:3" x14ac:dyDescent="0.25">
      <c r="A154" s="50">
        <v>359</v>
      </c>
      <c r="B154" s="51" t="s">
        <v>259</v>
      </c>
      <c r="C154" s="52">
        <v>5000</v>
      </c>
    </row>
    <row r="155" spans="1:3" ht="26.25" x14ac:dyDescent="0.25">
      <c r="A155" s="47">
        <v>3600</v>
      </c>
      <c r="B155" s="48" t="s">
        <v>260</v>
      </c>
      <c r="C155" s="49">
        <f>SUM(C156:C162)</f>
        <v>1800000</v>
      </c>
    </row>
    <row r="156" spans="1:3" ht="39" x14ac:dyDescent="0.25">
      <c r="A156" s="50">
        <v>361</v>
      </c>
      <c r="B156" s="51" t="s">
        <v>261</v>
      </c>
      <c r="C156" s="52">
        <v>1600000</v>
      </c>
    </row>
    <row r="157" spans="1:3" ht="39" hidden="1" x14ac:dyDescent="0.25">
      <c r="A157" s="50">
        <v>362</v>
      </c>
      <c r="B157" s="51" t="s">
        <v>262</v>
      </c>
      <c r="C157" s="52">
        <v>0</v>
      </c>
    </row>
    <row r="158" spans="1:3" ht="26.25" hidden="1" x14ac:dyDescent="0.25">
      <c r="A158" s="50">
        <v>363</v>
      </c>
      <c r="B158" s="51" t="s">
        <v>263</v>
      </c>
      <c r="C158" s="52">
        <v>0</v>
      </c>
    </row>
    <row r="159" spans="1:3" hidden="1" x14ac:dyDescent="0.25">
      <c r="A159" s="50">
        <v>364</v>
      </c>
      <c r="B159" s="51" t="s">
        <v>264</v>
      </c>
      <c r="C159" s="52">
        <v>0</v>
      </c>
    </row>
    <row r="160" spans="1:3" ht="26.25" hidden="1" x14ac:dyDescent="0.25">
      <c r="A160" s="50">
        <v>365</v>
      </c>
      <c r="B160" s="51" t="s">
        <v>265</v>
      </c>
      <c r="C160" s="52">
        <v>0</v>
      </c>
    </row>
    <row r="161" spans="1:3" ht="26.25" x14ac:dyDescent="0.25">
      <c r="A161" s="50">
        <v>366</v>
      </c>
      <c r="B161" s="51" t="s">
        <v>266</v>
      </c>
      <c r="C161" s="52">
        <v>200000</v>
      </c>
    </row>
    <row r="162" spans="1:3" hidden="1" x14ac:dyDescent="0.25">
      <c r="A162" s="50">
        <v>369</v>
      </c>
      <c r="B162" s="51" t="s">
        <v>267</v>
      </c>
      <c r="C162" s="52">
        <v>0</v>
      </c>
    </row>
    <row r="163" spans="1:3" x14ac:dyDescent="0.25">
      <c r="A163" s="47">
        <v>3700</v>
      </c>
      <c r="B163" s="48" t="s">
        <v>268</v>
      </c>
      <c r="C163" s="49">
        <f>SUM(C164:C172)</f>
        <v>72000</v>
      </c>
    </row>
    <row r="164" spans="1:3" hidden="1" x14ac:dyDescent="0.25">
      <c r="A164" s="50">
        <v>371</v>
      </c>
      <c r="B164" s="51" t="s">
        <v>269</v>
      </c>
      <c r="C164" s="52">
        <v>0</v>
      </c>
    </row>
    <row r="165" spans="1:3" x14ac:dyDescent="0.25">
      <c r="A165" s="50">
        <v>372</v>
      </c>
      <c r="B165" s="51" t="s">
        <v>270</v>
      </c>
      <c r="C165" s="52">
        <v>10000</v>
      </c>
    </row>
    <row r="166" spans="1:3" hidden="1" x14ac:dyDescent="0.25">
      <c r="A166" s="50">
        <v>373</v>
      </c>
      <c r="B166" s="51" t="s">
        <v>271</v>
      </c>
      <c r="C166" s="52">
        <v>0</v>
      </c>
    </row>
    <row r="167" spans="1:3" hidden="1" x14ac:dyDescent="0.25">
      <c r="A167" s="50">
        <v>374</v>
      </c>
      <c r="B167" s="51" t="s">
        <v>272</v>
      </c>
      <c r="C167" s="52">
        <v>0</v>
      </c>
    </row>
    <row r="168" spans="1:3" x14ac:dyDescent="0.25">
      <c r="A168" s="50">
        <v>375</v>
      </c>
      <c r="B168" s="51" t="s">
        <v>273</v>
      </c>
      <c r="C168" s="52">
        <v>50000</v>
      </c>
    </row>
    <row r="169" spans="1:3" hidden="1" x14ac:dyDescent="0.25">
      <c r="A169" s="50">
        <v>376</v>
      </c>
      <c r="B169" s="51" t="s">
        <v>274</v>
      </c>
      <c r="C169" s="52">
        <v>0</v>
      </c>
    </row>
    <row r="170" spans="1:3" hidden="1" x14ac:dyDescent="0.25">
      <c r="A170" s="50">
        <v>377</v>
      </c>
      <c r="B170" s="51" t="s">
        <v>275</v>
      </c>
      <c r="C170" s="52">
        <v>0</v>
      </c>
    </row>
    <row r="171" spans="1:3" hidden="1" x14ac:dyDescent="0.25">
      <c r="A171" s="50">
        <v>378</v>
      </c>
      <c r="B171" s="51" t="s">
        <v>276</v>
      </c>
      <c r="C171" s="52">
        <v>0</v>
      </c>
    </row>
    <row r="172" spans="1:3" x14ac:dyDescent="0.25">
      <c r="A172" s="50">
        <v>379</v>
      </c>
      <c r="B172" s="51" t="s">
        <v>277</v>
      </c>
      <c r="C172" s="52">
        <v>12000</v>
      </c>
    </row>
    <row r="173" spans="1:3" x14ac:dyDescent="0.25">
      <c r="A173" s="47">
        <v>3800</v>
      </c>
      <c r="B173" s="48" t="s">
        <v>278</v>
      </c>
      <c r="C173" s="49">
        <f>SUM(C174:C178)</f>
        <v>2089998.84</v>
      </c>
    </row>
    <row r="174" spans="1:3" hidden="1" x14ac:dyDescent="0.25">
      <c r="A174" s="50">
        <v>381</v>
      </c>
      <c r="B174" s="51" t="s">
        <v>279</v>
      </c>
      <c r="C174" s="52">
        <v>0</v>
      </c>
    </row>
    <row r="175" spans="1:3" x14ac:dyDescent="0.25">
      <c r="A175" s="50">
        <v>382</v>
      </c>
      <c r="B175" s="51" t="s">
        <v>280</v>
      </c>
      <c r="C175" s="52">
        <v>860000</v>
      </c>
    </row>
    <row r="176" spans="1:3" x14ac:dyDescent="0.25">
      <c r="A176" s="50">
        <v>383</v>
      </c>
      <c r="B176" s="51" t="s">
        <v>281</v>
      </c>
      <c r="C176" s="52">
        <v>299998.84000000003</v>
      </c>
    </row>
    <row r="177" spans="1:3" x14ac:dyDescent="0.25">
      <c r="A177" s="50">
        <v>384</v>
      </c>
      <c r="B177" s="51" t="s">
        <v>282</v>
      </c>
      <c r="C177" s="52">
        <v>730000</v>
      </c>
    </row>
    <row r="178" spans="1:3" x14ac:dyDescent="0.25">
      <c r="A178" s="50">
        <v>385</v>
      </c>
      <c r="B178" s="51" t="s">
        <v>283</v>
      </c>
      <c r="C178" s="52">
        <v>200000</v>
      </c>
    </row>
    <row r="179" spans="1:3" x14ac:dyDescent="0.25">
      <c r="A179" s="47">
        <v>3900</v>
      </c>
      <c r="B179" s="48" t="s">
        <v>284</v>
      </c>
      <c r="C179" s="49">
        <f>SUM(C180:C188)</f>
        <v>72164.209999999992</v>
      </c>
    </row>
    <row r="180" spans="1:3" hidden="1" x14ac:dyDescent="0.25">
      <c r="A180" s="50">
        <v>391</v>
      </c>
      <c r="B180" s="51" t="s">
        <v>285</v>
      </c>
      <c r="C180" s="52">
        <v>0</v>
      </c>
    </row>
    <row r="181" spans="1:3" x14ac:dyDescent="0.25">
      <c r="A181" s="50">
        <v>392</v>
      </c>
      <c r="B181" s="51" t="s">
        <v>286</v>
      </c>
      <c r="C181" s="52">
        <v>18500</v>
      </c>
    </row>
    <row r="182" spans="1:3" hidden="1" x14ac:dyDescent="0.25">
      <c r="A182" s="50">
        <v>393</v>
      </c>
      <c r="B182" s="51" t="s">
        <v>287</v>
      </c>
      <c r="C182" s="52">
        <v>0</v>
      </c>
    </row>
    <row r="183" spans="1:3" ht="26.25" hidden="1" x14ac:dyDescent="0.25">
      <c r="A183" s="50">
        <v>394</v>
      </c>
      <c r="B183" s="51" t="s">
        <v>288</v>
      </c>
      <c r="C183" s="52">
        <v>0</v>
      </c>
    </row>
    <row r="184" spans="1:3" hidden="1" x14ac:dyDescent="0.25">
      <c r="A184" s="50">
        <v>395</v>
      </c>
      <c r="B184" s="51" t="s">
        <v>289</v>
      </c>
      <c r="C184" s="52">
        <v>0</v>
      </c>
    </row>
    <row r="185" spans="1:3" hidden="1" x14ac:dyDescent="0.25">
      <c r="A185" s="50">
        <v>396</v>
      </c>
      <c r="B185" s="51" t="s">
        <v>290</v>
      </c>
      <c r="C185" s="52">
        <v>0</v>
      </c>
    </row>
    <row r="186" spans="1:3" hidden="1" x14ac:dyDescent="0.25">
      <c r="A186" s="50">
        <v>397</v>
      </c>
      <c r="B186" s="51" t="s">
        <v>291</v>
      </c>
      <c r="C186" s="52">
        <v>0</v>
      </c>
    </row>
    <row r="187" spans="1:3" ht="26.25" x14ac:dyDescent="0.25">
      <c r="A187" s="50">
        <v>398</v>
      </c>
      <c r="B187" s="51" t="s">
        <v>292</v>
      </c>
      <c r="C187" s="52">
        <v>53664.21</v>
      </c>
    </row>
    <row r="188" spans="1:3" hidden="1" x14ac:dyDescent="0.25">
      <c r="A188" s="50">
        <v>399</v>
      </c>
      <c r="B188" s="51" t="s">
        <v>293</v>
      </c>
      <c r="C188" s="52">
        <v>0</v>
      </c>
    </row>
    <row r="189" spans="1:3" ht="26.25" hidden="1" x14ac:dyDescent="0.25">
      <c r="A189" s="55">
        <v>4000</v>
      </c>
      <c r="B189" s="56" t="s">
        <v>294</v>
      </c>
      <c r="C189" s="57">
        <f>C190+C200+C206+C216+C225+C229+C237+C239+C245</f>
        <v>0</v>
      </c>
    </row>
    <row r="190" spans="1:3" ht="26.25" hidden="1" x14ac:dyDescent="0.25">
      <c r="A190" s="47">
        <v>4100</v>
      </c>
      <c r="B190" s="48" t="s">
        <v>295</v>
      </c>
      <c r="C190" s="49">
        <f>SUM(C191:C199)</f>
        <v>0</v>
      </c>
    </row>
    <row r="191" spans="1:3" hidden="1" x14ac:dyDescent="0.25">
      <c r="A191" s="50">
        <v>411</v>
      </c>
      <c r="B191" s="51" t="s">
        <v>296</v>
      </c>
      <c r="C191" s="52">
        <v>0</v>
      </c>
    </row>
    <row r="192" spans="1:3" hidden="1" x14ac:dyDescent="0.25">
      <c r="A192" s="50">
        <v>412</v>
      </c>
      <c r="B192" s="51" t="s">
        <v>297</v>
      </c>
      <c r="C192" s="52">
        <v>0</v>
      </c>
    </row>
    <row r="193" spans="1:3" hidden="1" x14ac:dyDescent="0.25">
      <c r="A193" s="50">
        <v>413</v>
      </c>
      <c r="B193" s="51" t="s">
        <v>298</v>
      </c>
      <c r="C193" s="52">
        <v>0</v>
      </c>
    </row>
    <row r="194" spans="1:3" ht="26.25" hidden="1" x14ac:dyDescent="0.25">
      <c r="A194" s="50">
        <v>414</v>
      </c>
      <c r="B194" s="51" t="s">
        <v>299</v>
      </c>
      <c r="C194" s="52">
        <v>0</v>
      </c>
    </row>
    <row r="195" spans="1:3" ht="26.25" hidden="1" x14ac:dyDescent="0.25">
      <c r="A195" s="50">
        <v>415</v>
      </c>
      <c r="B195" s="51" t="s">
        <v>300</v>
      </c>
      <c r="C195" s="52">
        <v>0</v>
      </c>
    </row>
    <row r="196" spans="1:3" ht="26.25" hidden="1" x14ac:dyDescent="0.25">
      <c r="A196" s="50">
        <v>416</v>
      </c>
      <c r="B196" s="51" t="s">
        <v>301</v>
      </c>
      <c r="C196" s="52">
        <v>0</v>
      </c>
    </row>
    <row r="197" spans="1:3" ht="26.25" hidden="1" x14ac:dyDescent="0.25">
      <c r="A197" s="50">
        <v>417</v>
      </c>
      <c r="B197" s="51" t="s">
        <v>302</v>
      </c>
      <c r="C197" s="52">
        <v>0</v>
      </c>
    </row>
    <row r="198" spans="1:3" ht="26.25" hidden="1" x14ac:dyDescent="0.25">
      <c r="A198" s="50">
        <v>418</v>
      </c>
      <c r="B198" s="51" t="s">
        <v>303</v>
      </c>
      <c r="C198" s="52">
        <v>0</v>
      </c>
    </row>
    <row r="199" spans="1:3" ht="26.25" hidden="1" x14ac:dyDescent="0.25">
      <c r="A199" s="50">
        <v>419</v>
      </c>
      <c r="B199" s="51" t="s">
        <v>304</v>
      </c>
      <c r="C199" s="52">
        <v>0</v>
      </c>
    </row>
    <row r="200" spans="1:3" ht="26.25" hidden="1" x14ac:dyDescent="0.25">
      <c r="A200" s="47">
        <v>4200</v>
      </c>
      <c r="B200" s="48" t="s">
        <v>305</v>
      </c>
      <c r="C200" s="49">
        <f>SUM(C201:C205)</f>
        <v>0</v>
      </c>
    </row>
    <row r="201" spans="1:3" ht="26.25" hidden="1" x14ac:dyDescent="0.25">
      <c r="A201" s="50">
        <v>421</v>
      </c>
      <c r="B201" s="51" t="s">
        <v>306</v>
      </c>
      <c r="C201" s="52">
        <v>0</v>
      </c>
    </row>
    <row r="202" spans="1:3" ht="26.25" hidden="1" x14ac:dyDescent="0.25">
      <c r="A202" s="50">
        <v>422</v>
      </c>
      <c r="B202" s="51" t="s">
        <v>307</v>
      </c>
      <c r="C202" s="52">
        <v>0</v>
      </c>
    </row>
    <row r="203" spans="1:3" ht="26.25" hidden="1" x14ac:dyDescent="0.25">
      <c r="A203" s="50">
        <v>423</v>
      </c>
      <c r="B203" s="51" t="s">
        <v>308</v>
      </c>
      <c r="C203" s="52">
        <v>0</v>
      </c>
    </row>
    <row r="204" spans="1:3" ht="26.25" hidden="1" x14ac:dyDescent="0.25">
      <c r="A204" s="50">
        <v>424</v>
      </c>
      <c r="B204" s="51" t="s">
        <v>309</v>
      </c>
      <c r="C204" s="52">
        <v>0</v>
      </c>
    </row>
    <row r="205" spans="1:3" ht="26.25" hidden="1" x14ac:dyDescent="0.25">
      <c r="A205" s="50">
        <v>425</v>
      </c>
      <c r="B205" s="51" t="s">
        <v>310</v>
      </c>
      <c r="C205" s="52">
        <v>0</v>
      </c>
    </row>
    <row r="206" spans="1:3" hidden="1" x14ac:dyDescent="0.25">
      <c r="A206" s="47">
        <v>4300</v>
      </c>
      <c r="B206" s="48" t="s">
        <v>311</v>
      </c>
      <c r="C206" s="49">
        <f>SUM(C207:C215)</f>
        <v>0</v>
      </c>
    </row>
    <row r="207" spans="1:3" hidden="1" x14ac:dyDescent="0.25">
      <c r="A207" s="50">
        <v>431</v>
      </c>
      <c r="B207" s="51" t="s">
        <v>312</v>
      </c>
      <c r="C207" s="52">
        <v>0</v>
      </c>
    </row>
    <row r="208" spans="1:3" hidden="1" x14ac:dyDescent="0.25">
      <c r="A208" s="50">
        <v>432</v>
      </c>
      <c r="B208" s="51" t="s">
        <v>313</v>
      </c>
      <c r="C208" s="52">
        <v>0</v>
      </c>
    </row>
    <row r="209" spans="1:3" hidden="1" x14ac:dyDescent="0.25">
      <c r="A209" s="50">
        <v>433</v>
      </c>
      <c r="B209" s="51" t="s">
        <v>314</v>
      </c>
      <c r="C209" s="52">
        <v>0</v>
      </c>
    </row>
    <row r="210" spans="1:3" hidden="1" x14ac:dyDescent="0.25">
      <c r="A210" s="50">
        <v>434</v>
      </c>
      <c r="B210" s="51" t="s">
        <v>315</v>
      </c>
      <c r="C210" s="52">
        <v>0</v>
      </c>
    </row>
    <row r="211" spans="1:3" ht="26.25" hidden="1" x14ac:dyDescent="0.25">
      <c r="A211" s="50">
        <v>435</v>
      </c>
      <c r="B211" s="51" t="s">
        <v>316</v>
      </c>
      <c r="C211" s="52">
        <v>0</v>
      </c>
    </row>
    <row r="212" spans="1:3" hidden="1" x14ac:dyDescent="0.25">
      <c r="A212" s="50">
        <v>436</v>
      </c>
      <c r="B212" s="51" t="s">
        <v>317</v>
      </c>
      <c r="C212" s="52">
        <v>0</v>
      </c>
    </row>
    <row r="213" spans="1:3" hidden="1" x14ac:dyDescent="0.25">
      <c r="A213" s="50">
        <v>437</v>
      </c>
      <c r="B213" s="51" t="s">
        <v>318</v>
      </c>
      <c r="C213" s="52">
        <v>0</v>
      </c>
    </row>
    <row r="214" spans="1:3" hidden="1" x14ac:dyDescent="0.25">
      <c r="A214" s="50">
        <v>438</v>
      </c>
      <c r="B214" s="51" t="s">
        <v>319</v>
      </c>
      <c r="C214" s="52">
        <v>0</v>
      </c>
    </row>
    <row r="215" spans="1:3" hidden="1" x14ac:dyDescent="0.25">
      <c r="A215" s="50">
        <v>439</v>
      </c>
      <c r="B215" s="51" t="s">
        <v>320</v>
      </c>
      <c r="C215" s="52">
        <v>0</v>
      </c>
    </row>
    <row r="216" spans="1:3" hidden="1" x14ac:dyDescent="0.25">
      <c r="A216" s="47">
        <v>4400</v>
      </c>
      <c r="B216" s="48" t="s">
        <v>321</v>
      </c>
      <c r="C216" s="49">
        <f>SUM(C217:C224)</f>
        <v>0</v>
      </c>
    </row>
    <row r="217" spans="1:3" hidden="1" x14ac:dyDescent="0.25">
      <c r="A217" s="50">
        <v>441</v>
      </c>
      <c r="B217" s="51" t="s">
        <v>322</v>
      </c>
      <c r="C217" s="52">
        <v>0</v>
      </c>
    </row>
    <row r="218" spans="1:3" ht="26.25" hidden="1" x14ac:dyDescent="0.25">
      <c r="A218" s="50">
        <v>442</v>
      </c>
      <c r="B218" s="51" t="s">
        <v>323</v>
      </c>
      <c r="C218" s="52">
        <v>0</v>
      </c>
    </row>
    <row r="219" spans="1:3" hidden="1" x14ac:dyDescent="0.25">
      <c r="A219" s="50">
        <v>443</v>
      </c>
      <c r="B219" s="51" t="s">
        <v>324</v>
      </c>
      <c r="C219" s="52">
        <v>0</v>
      </c>
    </row>
    <row r="220" spans="1:3" ht="26.25" hidden="1" x14ac:dyDescent="0.25">
      <c r="A220" s="50">
        <v>444</v>
      </c>
      <c r="B220" s="51" t="s">
        <v>325</v>
      </c>
      <c r="C220" s="52">
        <v>0</v>
      </c>
    </row>
    <row r="221" spans="1:3" hidden="1" x14ac:dyDescent="0.25">
      <c r="A221" s="50">
        <v>445</v>
      </c>
      <c r="B221" s="51" t="s">
        <v>326</v>
      </c>
      <c r="C221" s="52">
        <v>0</v>
      </c>
    </row>
    <row r="222" spans="1:3" hidden="1" x14ac:dyDescent="0.25">
      <c r="A222" s="50">
        <v>446</v>
      </c>
      <c r="B222" s="51" t="s">
        <v>327</v>
      </c>
      <c r="C222" s="52">
        <v>0</v>
      </c>
    </row>
    <row r="223" spans="1:3" hidden="1" x14ac:dyDescent="0.25">
      <c r="A223" s="50">
        <v>447</v>
      </c>
      <c r="B223" s="51" t="s">
        <v>328</v>
      </c>
      <c r="C223" s="52">
        <v>0</v>
      </c>
    </row>
    <row r="224" spans="1:3" hidden="1" x14ac:dyDescent="0.25">
      <c r="A224" s="50">
        <v>448</v>
      </c>
      <c r="B224" s="51" t="s">
        <v>329</v>
      </c>
      <c r="C224" s="52">
        <v>0</v>
      </c>
    </row>
    <row r="225" spans="1:3" hidden="1" x14ac:dyDescent="0.25">
      <c r="A225" s="47">
        <v>4500</v>
      </c>
      <c r="B225" s="48" t="s">
        <v>330</v>
      </c>
      <c r="C225" s="49">
        <f>SUM(C226:C228)</f>
        <v>0</v>
      </c>
    </row>
    <row r="226" spans="1:3" hidden="1" x14ac:dyDescent="0.25">
      <c r="A226" s="50">
        <v>451</v>
      </c>
      <c r="B226" s="51" t="s">
        <v>331</v>
      </c>
      <c r="C226" s="52">
        <v>0</v>
      </c>
    </row>
    <row r="227" spans="1:3" hidden="1" x14ac:dyDescent="0.25">
      <c r="A227" s="50">
        <v>452</v>
      </c>
      <c r="B227" s="51" t="s">
        <v>332</v>
      </c>
      <c r="C227" s="52">
        <v>0</v>
      </c>
    </row>
    <row r="228" spans="1:3" hidden="1" x14ac:dyDescent="0.25">
      <c r="A228" s="50">
        <v>459</v>
      </c>
      <c r="B228" s="51" t="s">
        <v>333</v>
      </c>
      <c r="C228" s="52">
        <v>0</v>
      </c>
    </row>
    <row r="229" spans="1:3" ht="26.25" hidden="1" x14ac:dyDescent="0.25">
      <c r="A229" s="47">
        <v>4600</v>
      </c>
      <c r="B229" s="48" t="s">
        <v>334</v>
      </c>
      <c r="C229" s="49">
        <f>SUM(C230:C236)</f>
        <v>0</v>
      </c>
    </row>
    <row r="230" spans="1:3" hidden="1" x14ac:dyDescent="0.25">
      <c r="A230" s="50">
        <v>461</v>
      </c>
      <c r="B230" s="51" t="s">
        <v>335</v>
      </c>
      <c r="C230" s="52">
        <v>0</v>
      </c>
    </row>
    <row r="231" spans="1:3" ht="26.25" hidden="1" x14ac:dyDescent="0.25">
      <c r="A231" s="50">
        <v>462</v>
      </c>
      <c r="B231" s="51" t="s">
        <v>336</v>
      </c>
      <c r="C231" s="52">
        <v>0</v>
      </c>
    </row>
    <row r="232" spans="1:3" hidden="1" x14ac:dyDescent="0.25">
      <c r="A232" s="50">
        <v>463</v>
      </c>
      <c r="B232" s="51" t="s">
        <v>337</v>
      </c>
      <c r="C232" s="52">
        <v>0</v>
      </c>
    </row>
    <row r="233" spans="1:3" ht="39" hidden="1" x14ac:dyDescent="0.25">
      <c r="A233" s="50">
        <v>464</v>
      </c>
      <c r="B233" s="51" t="s">
        <v>338</v>
      </c>
      <c r="C233" s="52">
        <v>0</v>
      </c>
    </row>
    <row r="234" spans="1:3" ht="39" hidden="1" x14ac:dyDescent="0.25">
      <c r="A234" s="50">
        <v>465</v>
      </c>
      <c r="B234" s="51" t="s">
        <v>339</v>
      </c>
      <c r="C234" s="52">
        <v>0</v>
      </c>
    </row>
    <row r="235" spans="1:3" ht="26.25" hidden="1" x14ac:dyDescent="0.25">
      <c r="A235" s="50">
        <v>466</v>
      </c>
      <c r="B235" s="51" t="s">
        <v>340</v>
      </c>
      <c r="C235" s="52">
        <v>0</v>
      </c>
    </row>
    <row r="236" spans="1:3" hidden="1" x14ac:dyDescent="0.25">
      <c r="A236" s="50">
        <v>469</v>
      </c>
      <c r="B236" s="51" t="s">
        <v>341</v>
      </c>
      <c r="C236" s="52">
        <v>0</v>
      </c>
    </row>
    <row r="237" spans="1:3" hidden="1" x14ac:dyDescent="0.25">
      <c r="A237" s="47">
        <v>4700</v>
      </c>
      <c r="B237" s="48" t="s">
        <v>342</v>
      </c>
      <c r="C237" s="49">
        <f>SUM(C238)</f>
        <v>0</v>
      </c>
    </row>
    <row r="238" spans="1:3" hidden="1" x14ac:dyDescent="0.25">
      <c r="A238" s="50">
        <v>471</v>
      </c>
      <c r="B238" s="51" t="s">
        <v>343</v>
      </c>
      <c r="C238" s="52">
        <v>0</v>
      </c>
    </row>
    <row r="239" spans="1:3" hidden="1" x14ac:dyDescent="0.25">
      <c r="A239" s="47">
        <v>4800</v>
      </c>
      <c r="B239" s="48" t="s">
        <v>344</v>
      </c>
      <c r="C239" s="49">
        <f>SUM(C240:C244)</f>
        <v>0</v>
      </c>
    </row>
    <row r="240" spans="1:3" hidden="1" x14ac:dyDescent="0.25">
      <c r="A240" s="50">
        <v>481</v>
      </c>
      <c r="B240" s="51" t="s">
        <v>345</v>
      </c>
      <c r="C240" s="52">
        <v>0</v>
      </c>
    </row>
    <row r="241" spans="1:3" hidden="1" x14ac:dyDescent="0.25">
      <c r="A241" s="50">
        <v>482</v>
      </c>
      <c r="B241" s="51" t="s">
        <v>346</v>
      </c>
      <c r="C241" s="52">
        <v>0</v>
      </c>
    </row>
    <row r="242" spans="1:3" hidden="1" x14ac:dyDescent="0.25">
      <c r="A242" s="50">
        <v>483</v>
      </c>
      <c r="B242" s="51" t="s">
        <v>347</v>
      </c>
      <c r="C242" s="52">
        <v>0</v>
      </c>
    </row>
    <row r="243" spans="1:3" hidden="1" x14ac:dyDescent="0.25">
      <c r="A243" s="50">
        <v>484</v>
      </c>
      <c r="B243" s="51" t="s">
        <v>348</v>
      </c>
      <c r="C243" s="52">
        <v>0</v>
      </c>
    </row>
    <row r="244" spans="1:3" hidden="1" x14ac:dyDescent="0.25">
      <c r="A244" s="50">
        <v>485</v>
      </c>
      <c r="B244" s="51" t="s">
        <v>349</v>
      </c>
      <c r="C244" s="52">
        <v>0</v>
      </c>
    </row>
    <row r="245" spans="1:3" hidden="1" x14ac:dyDescent="0.25">
      <c r="A245" s="47">
        <v>4900</v>
      </c>
      <c r="B245" s="48" t="s">
        <v>350</v>
      </c>
      <c r="C245" s="49">
        <f>SUM(C246:C248)</f>
        <v>0</v>
      </c>
    </row>
    <row r="246" spans="1:3" hidden="1" x14ac:dyDescent="0.25">
      <c r="A246" s="50">
        <v>491</v>
      </c>
      <c r="B246" s="51" t="s">
        <v>351</v>
      </c>
      <c r="C246" s="52">
        <v>0</v>
      </c>
    </row>
    <row r="247" spans="1:3" hidden="1" x14ac:dyDescent="0.25">
      <c r="A247" s="50">
        <v>492</v>
      </c>
      <c r="B247" s="51" t="s">
        <v>352</v>
      </c>
      <c r="C247" s="52">
        <v>0</v>
      </c>
    </row>
    <row r="248" spans="1:3" hidden="1" x14ac:dyDescent="0.25">
      <c r="A248" s="50">
        <v>493</v>
      </c>
      <c r="B248" s="51" t="s">
        <v>353</v>
      </c>
      <c r="C248" s="52">
        <v>0</v>
      </c>
    </row>
    <row r="249" spans="1:3" ht="26.25" hidden="1" x14ac:dyDescent="0.25">
      <c r="A249" s="55">
        <v>5000</v>
      </c>
      <c r="B249" s="56" t="s">
        <v>354</v>
      </c>
      <c r="C249" s="57">
        <f>C250+C257+C262+C265+C272+C274+C283+C293+C298</f>
        <v>0</v>
      </c>
    </row>
    <row r="250" spans="1:3" hidden="1" x14ac:dyDescent="0.25">
      <c r="A250" s="47">
        <v>5100</v>
      </c>
      <c r="B250" s="48" t="s">
        <v>355</v>
      </c>
      <c r="C250" s="49">
        <f>SUM(C251:C256)</f>
        <v>0</v>
      </c>
    </row>
    <row r="251" spans="1:3" hidden="1" x14ac:dyDescent="0.25">
      <c r="A251" s="50">
        <v>511</v>
      </c>
      <c r="B251" s="51" t="s">
        <v>356</v>
      </c>
      <c r="C251" s="52">
        <v>0</v>
      </c>
    </row>
    <row r="252" spans="1:3" hidden="1" x14ac:dyDescent="0.25">
      <c r="A252" s="50">
        <v>512</v>
      </c>
      <c r="B252" s="51" t="s">
        <v>357</v>
      </c>
      <c r="C252" s="52">
        <v>0</v>
      </c>
    </row>
    <row r="253" spans="1:3" hidden="1" x14ac:dyDescent="0.25">
      <c r="A253" s="50">
        <v>513</v>
      </c>
      <c r="B253" s="51" t="s">
        <v>358</v>
      </c>
      <c r="C253" s="52">
        <v>0</v>
      </c>
    </row>
    <row r="254" spans="1:3" hidden="1" x14ac:dyDescent="0.25">
      <c r="A254" s="50">
        <v>514</v>
      </c>
      <c r="B254" s="51" t="s">
        <v>359</v>
      </c>
      <c r="C254" s="52">
        <v>0</v>
      </c>
    </row>
    <row r="255" spans="1:3" ht="26.25" hidden="1" x14ac:dyDescent="0.25">
      <c r="A255" s="50">
        <v>515</v>
      </c>
      <c r="B255" s="51" t="s">
        <v>360</v>
      </c>
      <c r="C255" s="52">
        <v>0</v>
      </c>
    </row>
    <row r="256" spans="1:3" hidden="1" x14ac:dyDescent="0.25">
      <c r="A256" s="50">
        <v>519</v>
      </c>
      <c r="B256" s="51" t="s">
        <v>361</v>
      </c>
      <c r="C256" s="52">
        <v>0</v>
      </c>
    </row>
    <row r="257" spans="1:3" ht="26.25" hidden="1" x14ac:dyDescent="0.25">
      <c r="A257" s="47">
        <v>5200</v>
      </c>
      <c r="B257" s="48" t="s">
        <v>362</v>
      </c>
      <c r="C257" s="49">
        <f>SUM(C258:C261)</f>
        <v>0</v>
      </c>
    </row>
    <row r="258" spans="1:3" hidden="1" x14ac:dyDescent="0.25">
      <c r="A258" s="50">
        <v>521</v>
      </c>
      <c r="B258" s="51" t="s">
        <v>363</v>
      </c>
      <c r="C258" s="52">
        <v>0</v>
      </c>
    </row>
    <row r="259" spans="1:3" hidden="1" x14ac:dyDescent="0.25">
      <c r="A259" s="50">
        <v>522</v>
      </c>
      <c r="B259" s="51" t="s">
        <v>364</v>
      </c>
      <c r="C259" s="52">
        <v>0</v>
      </c>
    </row>
    <row r="260" spans="1:3" hidden="1" x14ac:dyDescent="0.25">
      <c r="A260" s="50">
        <v>523</v>
      </c>
      <c r="B260" s="51" t="s">
        <v>365</v>
      </c>
      <c r="C260" s="52">
        <v>0</v>
      </c>
    </row>
    <row r="261" spans="1:3" hidden="1" x14ac:dyDescent="0.25">
      <c r="A261" s="50">
        <v>529</v>
      </c>
      <c r="B261" s="51" t="s">
        <v>366</v>
      </c>
      <c r="C261" s="52">
        <v>0</v>
      </c>
    </row>
    <row r="262" spans="1:3" ht="26.25" hidden="1" x14ac:dyDescent="0.25">
      <c r="A262" s="47">
        <v>5300</v>
      </c>
      <c r="B262" s="48" t="s">
        <v>367</v>
      </c>
      <c r="C262" s="49">
        <f>SUM(C263:C264)</f>
        <v>0</v>
      </c>
    </row>
    <row r="263" spans="1:3" hidden="1" x14ac:dyDescent="0.25">
      <c r="A263" s="50">
        <v>531</v>
      </c>
      <c r="B263" s="51" t="s">
        <v>368</v>
      </c>
      <c r="C263" s="52">
        <v>0</v>
      </c>
    </row>
    <row r="264" spans="1:3" hidden="1" x14ac:dyDescent="0.25">
      <c r="A264" s="50">
        <v>532</v>
      </c>
      <c r="B264" s="51" t="s">
        <v>369</v>
      </c>
      <c r="C264" s="52">
        <v>0</v>
      </c>
    </row>
    <row r="265" spans="1:3" hidden="1" x14ac:dyDescent="0.25">
      <c r="A265" s="47">
        <v>5400</v>
      </c>
      <c r="B265" s="48" t="s">
        <v>370</v>
      </c>
      <c r="C265" s="49">
        <f>SUM(C266:C271)</f>
        <v>0</v>
      </c>
    </row>
    <row r="266" spans="1:3" hidden="1" x14ac:dyDescent="0.25">
      <c r="A266" s="50">
        <v>541</v>
      </c>
      <c r="B266" s="51" t="s">
        <v>371</v>
      </c>
      <c r="C266" s="52">
        <v>0</v>
      </c>
    </row>
    <row r="267" spans="1:3" hidden="1" x14ac:dyDescent="0.25">
      <c r="A267" s="50">
        <v>542</v>
      </c>
      <c r="B267" s="51" t="s">
        <v>372</v>
      </c>
      <c r="C267" s="52">
        <v>0</v>
      </c>
    </row>
    <row r="268" spans="1:3" hidden="1" x14ac:dyDescent="0.25">
      <c r="A268" s="50">
        <v>543</v>
      </c>
      <c r="B268" s="51" t="s">
        <v>373</v>
      </c>
      <c r="C268" s="52">
        <v>0</v>
      </c>
    </row>
    <row r="269" spans="1:3" hidden="1" x14ac:dyDescent="0.25">
      <c r="A269" s="50">
        <v>544</v>
      </c>
      <c r="B269" s="51" t="s">
        <v>374</v>
      </c>
      <c r="C269" s="52">
        <v>0</v>
      </c>
    </row>
    <row r="270" spans="1:3" hidden="1" x14ac:dyDescent="0.25">
      <c r="A270" s="50">
        <v>545</v>
      </c>
      <c r="B270" s="51" t="s">
        <v>375</v>
      </c>
      <c r="C270" s="52">
        <v>0</v>
      </c>
    </row>
    <row r="271" spans="1:3" hidden="1" x14ac:dyDescent="0.25">
      <c r="A271" s="50">
        <v>549</v>
      </c>
      <c r="B271" s="51" t="s">
        <v>376</v>
      </c>
      <c r="C271" s="52">
        <v>0</v>
      </c>
    </row>
    <row r="272" spans="1:3" hidden="1" x14ac:dyDescent="0.25">
      <c r="A272" s="47">
        <v>5500</v>
      </c>
      <c r="B272" s="48" t="s">
        <v>377</v>
      </c>
      <c r="C272" s="49">
        <f>SUM(C273)</f>
        <v>0</v>
      </c>
    </row>
    <row r="273" spans="1:3" hidden="1" x14ac:dyDescent="0.25">
      <c r="A273" s="50">
        <v>551</v>
      </c>
      <c r="B273" s="51" t="s">
        <v>378</v>
      </c>
      <c r="C273" s="52">
        <v>0</v>
      </c>
    </row>
    <row r="274" spans="1:3" ht="26.25" hidden="1" x14ac:dyDescent="0.25">
      <c r="A274" s="47">
        <v>5600</v>
      </c>
      <c r="B274" s="48" t="s">
        <v>379</v>
      </c>
      <c r="C274" s="49">
        <f>SUM(C275:C282)</f>
        <v>0</v>
      </c>
    </row>
    <row r="275" spans="1:3" hidden="1" x14ac:dyDescent="0.25">
      <c r="A275" s="50">
        <v>561</v>
      </c>
      <c r="B275" s="51" t="s">
        <v>380</v>
      </c>
      <c r="C275" s="52">
        <v>0</v>
      </c>
    </row>
    <row r="276" spans="1:3" hidden="1" x14ac:dyDescent="0.25">
      <c r="A276" s="50">
        <v>562</v>
      </c>
      <c r="B276" s="51" t="s">
        <v>381</v>
      </c>
      <c r="C276" s="52">
        <v>0</v>
      </c>
    </row>
    <row r="277" spans="1:3" hidden="1" x14ac:dyDescent="0.25">
      <c r="A277" s="50">
        <v>563</v>
      </c>
      <c r="B277" s="51" t="s">
        <v>382</v>
      </c>
      <c r="C277" s="52">
        <v>0</v>
      </c>
    </row>
    <row r="278" spans="1:3" ht="26.25" hidden="1" x14ac:dyDescent="0.25">
      <c r="A278" s="50">
        <v>564</v>
      </c>
      <c r="B278" s="51" t="s">
        <v>383</v>
      </c>
      <c r="C278" s="52">
        <v>0</v>
      </c>
    </row>
    <row r="279" spans="1:3" hidden="1" x14ac:dyDescent="0.25">
      <c r="A279" s="50">
        <v>565</v>
      </c>
      <c r="B279" s="51" t="s">
        <v>384</v>
      </c>
      <c r="C279" s="52">
        <v>0</v>
      </c>
    </row>
    <row r="280" spans="1:3" ht="26.25" hidden="1" x14ac:dyDescent="0.25">
      <c r="A280" s="50">
        <v>566</v>
      </c>
      <c r="B280" s="51" t="s">
        <v>385</v>
      </c>
      <c r="C280" s="52">
        <v>0</v>
      </c>
    </row>
    <row r="281" spans="1:3" hidden="1" x14ac:dyDescent="0.25">
      <c r="A281" s="50">
        <v>567</v>
      </c>
      <c r="B281" s="51" t="s">
        <v>386</v>
      </c>
      <c r="C281" s="52">
        <v>0</v>
      </c>
    </row>
    <row r="282" spans="1:3" hidden="1" x14ac:dyDescent="0.25">
      <c r="A282" s="50">
        <v>569</v>
      </c>
      <c r="B282" s="51" t="s">
        <v>387</v>
      </c>
      <c r="C282" s="52">
        <v>0</v>
      </c>
    </row>
    <row r="283" spans="1:3" hidden="1" x14ac:dyDescent="0.25">
      <c r="A283" s="47">
        <v>5700</v>
      </c>
      <c r="B283" s="48" t="s">
        <v>388</v>
      </c>
      <c r="C283" s="49">
        <f>SUM(C284:C292)</f>
        <v>0</v>
      </c>
    </row>
    <row r="284" spans="1:3" hidden="1" x14ac:dyDescent="0.25">
      <c r="A284" s="50">
        <v>571</v>
      </c>
      <c r="B284" s="51" t="s">
        <v>389</v>
      </c>
      <c r="C284" s="52"/>
    </row>
    <row r="285" spans="1:3" hidden="1" x14ac:dyDescent="0.25">
      <c r="A285" s="50">
        <v>572</v>
      </c>
      <c r="B285" s="51" t="s">
        <v>390</v>
      </c>
      <c r="C285" s="52">
        <v>0</v>
      </c>
    </row>
    <row r="286" spans="1:3" hidden="1" x14ac:dyDescent="0.25">
      <c r="A286" s="50">
        <v>573</v>
      </c>
      <c r="B286" s="51" t="s">
        <v>391</v>
      </c>
      <c r="C286" s="52">
        <v>0</v>
      </c>
    </row>
    <row r="287" spans="1:3" hidden="1" x14ac:dyDescent="0.25">
      <c r="A287" s="50">
        <v>574</v>
      </c>
      <c r="B287" s="51" t="s">
        <v>392</v>
      </c>
      <c r="C287" s="52">
        <v>0</v>
      </c>
    </row>
    <row r="288" spans="1:3" hidden="1" x14ac:dyDescent="0.25">
      <c r="A288" s="50">
        <v>575</v>
      </c>
      <c r="B288" s="51" t="s">
        <v>393</v>
      </c>
      <c r="C288" s="52">
        <v>0</v>
      </c>
    </row>
    <row r="289" spans="1:3" hidden="1" x14ac:dyDescent="0.25">
      <c r="A289" s="50">
        <v>576</v>
      </c>
      <c r="B289" s="51" t="s">
        <v>394</v>
      </c>
      <c r="C289" s="52">
        <v>0</v>
      </c>
    </row>
    <row r="290" spans="1:3" hidden="1" x14ac:dyDescent="0.25">
      <c r="A290" s="50">
        <v>577</v>
      </c>
      <c r="B290" s="51" t="s">
        <v>395</v>
      </c>
      <c r="C290" s="52">
        <v>0</v>
      </c>
    </row>
    <row r="291" spans="1:3" hidden="1" x14ac:dyDescent="0.25">
      <c r="A291" s="50">
        <v>578</v>
      </c>
      <c r="B291" s="51" t="s">
        <v>396</v>
      </c>
      <c r="C291" s="52">
        <v>0</v>
      </c>
    </row>
    <row r="292" spans="1:3" hidden="1" x14ac:dyDescent="0.25">
      <c r="A292" s="50">
        <v>579</v>
      </c>
      <c r="B292" s="51" t="s">
        <v>397</v>
      </c>
      <c r="C292" s="52">
        <v>0</v>
      </c>
    </row>
    <row r="293" spans="1:3" hidden="1" x14ac:dyDescent="0.25">
      <c r="A293" s="47">
        <v>5800</v>
      </c>
      <c r="B293" s="48" t="s">
        <v>398</v>
      </c>
      <c r="C293" s="49">
        <f>SUM(C294:C297)</f>
        <v>0</v>
      </c>
    </row>
    <row r="294" spans="1:3" hidden="1" x14ac:dyDescent="0.25">
      <c r="A294" s="50">
        <v>581</v>
      </c>
      <c r="B294" s="51" t="s">
        <v>399</v>
      </c>
      <c r="C294" s="52">
        <v>0</v>
      </c>
    </row>
    <row r="295" spans="1:3" hidden="1" x14ac:dyDescent="0.25">
      <c r="A295" s="50">
        <v>582</v>
      </c>
      <c r="B295" s="51" t="s">
        <v>400</v>
      </c>
      <c r="C295" s="52">
        <v>0</v>
      </c>
    </row>
    <row r="296" spans="1:3" hidden="1" x14ac:dyDescent="0.25">
      <c r="A296" s="50">
        <v>583</v>
      </c>
      <c r="B296" s="51" t="s">
        <v>401</v>
      </c>
      <c r="C296" s="52">
        <v>0</v>
      </c>
    </row>
    <row r="297" spans="1:3" hidden="1" x14ac:dyDescent="0.25">
      <c r="A297" s="50">
        <v>589</v>
      </c>
      <c r="B297" s="51" t="s">
        <v>402</v>
      </c>
      <c r="C297" s="52">
        <v>0</v>
      </c>
    </row>
    <row r="298" spans="1:3" hidden="1" x14ac:dyDescent="0.25">
      <c r="A298" s="47">
        <v>5900</v>
      </c>
      <c r="B298" s="48" t="s">
        <v>403</v>
      </c>
      <c r="C298" s="49">
        <f>SUM(C299:C307)</f>
        <v>0</v>
      </c>
    </row>
    <row r="299" spans="1:3" hidden="1" x14ac:dyDescent="0.25">
      <c r="A299" s="50">
        <v>591</v>
      </c>
      <c r="B299" s="51" t="s">
        <v>404</v>
      </c>
      <c r="C299" s="52">
        <v>0</v>
      </c>
    </row>
    <row r="300" spans="1:3" hidden="1" x14ac:dyDescent="0.25">
      <c r="A300" s="50">
        <v>592</v>
      </c>
      <c r="B300" s="51" t="s">
        <v>405</v>
      </c>
      <c r="C300" s="52">
        <v>0</v>
      </c>
    </row>
    <row r="301" spans="1:3" hidden="1" x14ac:dyDescent="0.25">
      <c r="A301" s="50">
        <v>593</v>
      </c>
      <c r="B301" s="51" t="s">
        <v>406</v>
      </c>
      <c r="C301" s="52">
        <v>0</v>
      </c>
    </row>
    <row r="302" spans="1:3" hidden="1" x14ac:dyDescent="0.25">
      <c r="A302" s="50">
        <v>594</v>
      </c>
      <c r="B302" s="51" t="s">
        <v>407</v>
      </c>
      <c r="C302" s="52">
        <v>0</v>
      </c>
    </row>
    <row r="303" spans="1:3" hidden="1" x14ac:dyDescent="0.25">
      <c r="A303" s="50">
        <v>595</v>
      </c>
      <c r="B303" s="51" t="s">
        <v>408</v>
      </c>
      <c r="C303" s="52">
        <v>0</v>
      </c>
    </row>
    <row r="304" spans="1:3" hidden="1" x14ac:dyDescent="0.25">
      <c r="A304" s="50">
        <v>596</v>
      </c>
      <c r="B304" s="51" t="s">
        <v>409</v>
      </c>
      <c r="C304" s="52">
        <v>0</v>
      </c>
    </row>
    <row r="305" spans="1:3" hidden="1" x14ac:dyDescent="0.25">
      <c r="A305" s="50">
        <v>597</v>
      </c>
      <c r="B305" s="51" t="s">
        <v>410</v>
      </c>
      <c r="C305" s="52">
        <v>0</v>
      </c>
    </row>
    <row r="306" spans="1:3" hidden="1" x14ac:dyDescent="0.25">
      <c r="A306" s="50">
        <v>598</v>
      </c>
      <c r="B306" s="51" t="s">
        <v>411</v>
      </c>
      <c r="C306" s="52">
        <v>0</v>
      </c>
    </row>
    <row r="307" spans="1:3" hidden="1" x14ac:dyDescent="0.25">
      <c r="A307" s="50">
        <v>599</v>
      </c>
      <c r="B307" s="51" t="s">
        <v>412</v>
      </c>
      <c r="C307" s="52">
        <v>0</v>
      </c>
    </row>
    <row r="308" spans="1:3" hidden="1" x14ac:dyDescent="0.25">
      <c r="A308" s="55">
        <v>6000</v>
      </c>
      <c r="B308" s="56" t="s">
        <v>413</v>
      </c>
      <c r="C308" s="57">
        <f>C309+C318+C327</f>
        <v>0</v>
      </c>
    </row>
    <row r="309" spans="1:3" ht="26.25" hidden="1" x14ac:dyDescent="0.25">
      <c r="A309" s="47">
        <v>6100</v>
      </c>
      <c r="B309" s="48" t="s">
        <v>414</v>
      </c>
      <c r="C309" s="49">
        <f>SUM(C310:C317)</f>
        <v>0</v>
      </c>
    </row>
    <row r="310" spans="1:3" hidden="1" x14ac:dyDescent="0.25">
      <c r="A310" s="50">
        <v>611</v>
      </c>
      <c r="B310" s="51" t="s">
        <v>415</v>
      </c>
      <c r="C310" s="52">
        <v>0</v>
      </c>
    </row>
    <row r="311" spans="1:3" hidden="1" x14ac:dyDescent="0.25">
      <c r="A311" s="50">
        <v>612</v>
      </c>
      <c r="B311" s="51" t="s">
        <v>416</v>
      </c>
      <c r="C311" s="52">
        <v>0</v>
      </c>
    </row>
    <row r="312" spans="1:3" ht="39" hidden="1" x14ac:dyDescent="0.25">
      <c r="A312" s="50">
        <v>613</v>
      </c>
      <c r="B312" s="51" t="s">
        <v>417</v>
      </c>
      <c r="C312" s="52">
        <v>0</v>
      </c>
    </row>
    <row r="313" spans="1:3" ht="26.25" hidden="1" x14ac:dyDescent="0.25">
      <c r="A313" s="50">
        <v>614</v>
      </c>
      <c r="B313" s="51" t="s">
        <v>418</v>
      </c>
      <c r="C313" s="52">
        <v>0</v>
      </c>
    </row>
    <row r="314" spans="1:3" hidden="1" x14ac:dyDescent="0.25">
      <c r="A314" s="50">
        <v>615</v>
      </c>
      <c r="B314" s="51" t="s">
        <v>419</v>
      </c>
      <c r="C314" s="52">
        <v>0</v>
      </c>
    </row>
    <row r="315" spans="1:3" ht="26.25" hidden="1" x14ac:dyDescent="0.25">
      <c r="A315" s="50">
        <v>616</v>
      </c>
      <c r="B315" s="51" t="s">
        <v>420</v>
      </c>
      <c r="C315" s="52">
        <v>0</v>
      </c>
    </row>
    <row r="316" spans="1:3" hidden="1" x14ac:dyDescent="0.25">
      <c r="A316" s="50">
        <v>617</v>
      </c>
      <c r="B316" s="51" t="s">
        <v>421</v>
      </c>
      <c r="C316" s="52">
        <v>0</v>
      </c>
    </row>
    <row r="317" spans="1:3" ht="26.25" hidden="1" x14ac:dyDescent="0.25">
      <c r="A317" s="50">
        <v>619</v>
      </c>
      <c r="B317" s="51" t="s">
        <v>422</v>
      </c>
      <c r="C317" s="52">
        <v>0</v>
      </c>
    </row>
    <row r="318" spans="1:3" hidden="1" x14ac:dyDescent="0.25">
      <c r="A318" s="47">
        <v>6200</v>
      </c>
      <c r="B318" s="48" t="s">
        <v>423</v>
      </c>
      <c r="C318" s="49">
        <f>SUM(C319:C326)</f>
        <v>0</v>
      </c>
    </row>
    <row r="319" spans="1:3" hidden="1" x14ac:dyDescent="0.25">
      <c r="A319" s="50">
        <v>621</v>
      </c>
      <c r="B319" s="51" t="s">
        <v>415</v>
      </c>
      <c r="C319" s="52">
        <v>0</v>
      </c>
    </row>
    <row r="320" spans="1:3" hidden="1" x14ac:dyDescent="0.25">
      <c r="A320" s="50">
        <v>622</v>
      </c>
      <c r="B320" s="51" t="s">
        <v>416</v>
      </c>
      <c r="C320" s="52">
        <v>0</v>
      </c>
    </row>
    <row r="321" spans="1:3" ht="39" hidden="1" x14ac:dyDescent="0.25">
      <c r="A321" s="50">
        <v>623</v>
      </c>
      <c r="B321" s="51" t="s">
        <v>417</v>
      </c>
      <c r="C321" s="52">
        <v>0</v>
      </c>
    </row>
    <row r="322" spans="1:3" ht="26.25" hidden="1" x14ac:dyDescent="0.25">
      <c r="A322" s="50">
        <v>624</v>
      </c>
      <c r="B322" s="51" t="s">
        <v>418</v>
      </c>
      <c r="C322" s="52">
        <v>0</v>
      </c>
    </row>
    <row r="323" spans="1:3" hidden="1" x14ac:dyDescent="0.25">
      <c r="A323" s="50">
        <v>625</v>
      </c>
      <c r="B323" s="51" t="s">
        <v>419</v>
      </c>
      <c r="C323" s="52">
        <v>0</v>
      </c>
    </row>
    <row r="324" spans="1:3" ht="26.25" hidden="1" x14ac:dyDescent="0.25">
      <c r="A324" s="50">
        <v>626</v>
      </c>
      <c r="B324" s="51" t="s">
        <v>420</v>
      </c>
      <c r="C324" s="52">
        <v>0</v>
      </c>
    </row>
    <row r="325" spans="1:3" hidden="1" x14ac:dyDescent="0.25">
      <c r="A325" s="50">
        <v>627</v>
      </c>
      <c r="B325" s="51" t="s">
        <v>421</v>
      </c>
      <c r="C325" s="52">
        <v>0</v>
      </c>
    </row>
    <row r="326" spans="1:3" ht="26.25" hidden="1" x14ac:dyDescent="0.25">
      <c r="A326" s="50">
        <v>629</v>
      </c>
      <c r="B326" s="51" t="s">
        <v>422</v>
      </c>
      <c r="C326" s="52">
        <v>0</v>
      </c>
    </row>
    <row r="327" spans="1:3" ht="26.25" hidden="1" x14ac:dyDescent="0.25">
      <c r="A327" s="47">
        <v>6300</v>
      </c>
      <c r="B327" s="48" t="s">
        <v>424</v>
      </c>
      <c r="C327" s="49">
        <f>SUM(C328:C329)</f>
        <v>0</v>
      </c>
    </row>
    <row r="328" spans="1:3" ht="39" hidden="1" x14ac:dyDescent="0.25">
      <c r="A328" s="50">
        <v>631</v>
      </c>
      <c r="B328" s="51" t="s">
        <v>425</v>
      </c>
      <c r="C328" s="52">
        <v>0</v>
      </c>
    </row>
    <row r="329" spans="1:3" ht="26.25" hidden="1" x14ac:dyDescent="0.25">
      <c r="A329" s="50">
        <v>632</v>
      </c>
      <c r="B329" s="51" t="s">
        <v>426</v>
      </c>
      <c r="C329" s="52">
        <v>0</v>
      </c>
    </row>
    <row r="330" spans="1:3" ht="26.25" hidden="1" x14ac:dyDescent="0.25">
      <c r="A330" s="55">
        <v>7000</v>
      </c>
      <c r="B330" s="56" t="s">
        <v>427</v>
      </c>
      <c r="C330" s="57"/>
    </row>
    <row r="331" spans="1:3" ht="26.25" hidden="1" x14ac:dyDescent="0.25">
      <c r="A331" s="47">
        <v>7100</v>
      </c>
      <c r="B331" s="48" t="s">
        <v>428</v>
      </c>
      <c r="C331" s="49">
        <f>(SUM(C332:C333))</f>
        <v>0</v>
      </c>
    </row>
    <row r="332" spans="1:3" ht="39" hidden="1" x14ac:dyDescent="0.25">
      <c r="A332" s="50">
        <v>711</v>
      </c>
      <c r="B332" s="51" t="s">
        <v>429</v>
      </c>
      <c r="C332" s="52">
        <v>0</v>
      </c>
    </row>
    <row r="333" spans="1:3" ht="39" hidden="1" x14ac:dyDescent="0.25">
      <c r="A333" s="50">
        <v>712</v>
      </c>
      <c r="B333" s="51" t="s">
        <v>430</v>
      </c>
      <c r="C333" s="52">
        <v>0</v>
      </c>
    </row>
    <row r="334" spans="1:3" hidden="1" x14ac:dyDescent="0.25">
      <c r="A334" s="47">
        <v>7200</v>
      </c>
      <c r="B334" s="48" t="s">
        <v>431</v>
      </c>
      <c r="C334" s="49">
        <f>(SUM(C335:C343))</f>
        <v>0</v>
      </c>
    </row>
    <row r="335" spans="1:3" ht="39" hidden="1" x14ac:dyDescent="0.25">
      <c r="A335" s="50">
        <v>721</v>
      </c>
      <c r="B335" s="51" t="s">
        <v>432</v>
      </c>
      <c r="C335" s="52">
        <v>0</v>
      </c>
    </row>
    <row r="336" spans="1:3" ht="39" hidden="1" x14ac:dyDescent="0.25">
      <c r="A336" s="50">
        <v>722</v>
      </c>
      <c r="B336" s="51" t="s">
        <v>433</v>
      </c>
      <c r="C336" s="52">
        <v>0</v>
      </c>
    </row>
    <row r="337" spans="1:3" ht="39" hidden="1" x14ac:dyDescent="0.25">
      <c r="A337" s="50">
        <v>723</v>
      </c>
      <c r="B337" s="51" t="s">
        <v>434</v>
      </c>
      <c r="C337" s="52">
        <v>0</v>
      </c>
    </row>
    <row r="338" spans="1:3" ht="26.25" hidden="1" x14ac:dyDescent="0.25">
      <c r="A338" s="50">
        <v>724</v>
      </c>
      <c r="B338" s="51" t="s">
        <v>435</v>
      </c>
      <c r="C338" s="52">
        <v>0</v>
      </c>
    </row>
    <row r="339" spans="1:3" ht="39" hidden="1" x14ac:dyDescent="0.25">
      <c r="A339" s="50">
        <v>725</v>
      </c>
      <c r="B339" s="51" t="s">
        <v>436</v>
      </c>
      <c r="C339" s="52">
        <v>0</v>
      </c>
    </row>
    <row r="340" spans="1:3" ht="26.25" hidden="1" x14ac:dyDescent="0.25">
      <c r="A340" s="50">
        <v>726</v>
      </c>
      <c r="B340" s="51" t="s">
        <v>437</v>
      </c>
      <c r="C340" s="52">
        <v>0</v>
      </c>
    </row>
    <row r="341" spans="1:3" ht="26.25" hidden="1" x14ac:dyDescent="0.25">
      <c r="A341" s="50">
        <v>727</v>
      </c>
      <c r="B341" s="51" t="s">
        <v>438</v>
      </c>
      <c r="C341" s="52">
        <v>0</v>
      </c>
    </row>
    <row r="342" spans="1:3" ht="26.25" hidden="1" x14ac:dyDescent="0.25">
      <c r="A342" s="50">
        <v>728</v>
      </c>
      <c r="B342" s="51" t="s">
        <v>439</v>
      </c>
      <c r="C342" s="52">
        <v>0</v>
      </c>
    </row>
    <row r="343" spans="1:3" ht="26.25" hidden="1" x14ac:dyDescent="0.25">
      <c r="A343" s="50">
        <v>729</v>
      </c>
      <c r="B343" s="51" t="s">
        <v>440</v>
      </c>
      <c r="C343" s="52">
        <v>0</v>
      </c>
    </row>
    <row r="344" spans="1:3" hidden="1" x14ac:dyDescent="0.25">
      <c r="A344" s="47">
        <v>7300</v>
      </c>
      <c r="B344" s="48" t="s">
        <v>441</v>
      </c>
      <c r="C344" s="49">
        <f>(SUM(C345:C350))</f>
        <v>0</v>
      </c>
    </row>
    <row r="345" spans="1:3" hidden="1" x14ac:dyDescent="0.25">
      <c r="A345" s="50">
        <v>731</v>
      </c>
      <c r="B345" s="51" t="s">
        <v>442</v>
      </c>
      <c r="C345" s="52">
        <v>0</v>
      </c>
    </row>
    <row r="346" spans="1:3" ht="26.25" hidden="1" x14ac:dyDescent="0.25">
      <c r="A346" s="50">
        <v>732</v>
      </c>
      <c r="B346" s="51" t="s">
        <v>443</v>
      </c>
      <c r="C346" s="52">
        <v>0</v>
      </c>
    </row>
    <row r="347" spans="1:3" ht="26.25" hidden="1" x14ac:dyDescent="0.25">
      <c r="A347" s="50">
        <v>733</v>
      </c>
      <c r="B347" s="51" t="s">
        <v>444</v>
      </c>
      <c r="C347" s="52">
        <v>0</v>
      </c>
    </row>
    <row r="348" spans="1:3" ht="26.25" hidden="1" x14ac:dyDescent="0.25">
      <c r="A348" s="50">
        <v>734</v>
      </c>
      <c r="B348" s="51" t="s">
        <v>445</v>
      </c>
      <c r="C348" s="52">
        <v>0</v>
      </c>
    </row>
    <row r="349" spans="1:3" ht="26.25" hidden="1" x14ac:dyDescent="0.25">
      <c r="A349" s="50">
        <v>735</v>
      </c>
      <c r="B349" s="51" t="s">
        <v>446</v>
      </c>
      <c r="C349" s="52">
        <v>0</v>
      </c>
    </row>
    <row r="350" spans="1:3" hidden="1" x14ac:dyDescent="0.25">
      <c r="A350" s="50">
        <v>739</v>
      </c>
      <c r="B350" s="51" t="s">
        <v>447</v>
      </c>
      <c r="C350" s="52">
        <v>0</v>
      </c>
    </row>
    <row r="351" spans="1:3" hidden="1" x14ac:dyDescent="0.25">
      <c r="A351" s="47">
        <v>7400</v>
      </c>
      <c r="B351" s="48" t="s">
        <v>448</v>
      </c>
      <c r="C351" s="49">
        <f>(SUM(C352:C360))</f>
        <v>0</v>
      </c>
    </row>
    <row r="352" spans="1:3" ht="39" hidden="1" x14ac:dyDescent="0.25">
      <c r="A352" s="50">
        <v>741</v>
      </c>
      <c r="B352" s="51" t="s">
        <v>449</v>
      </c>
      <c r="C352" s="52">
        <v>0</v>
      </c>
    </row>
    <row r="353" spans="1:3" ht="39" hidden="1" x14ac:dyDescent="0.25">
      <c r="A353" s="50">
        <v>742</v>
      </c>
      <c r="B353" s="51" t="s">
        <v>450</v>
      </c>
      <c r="C353" s="52">
        <v>0</v>
      </c>
    </row>
    <row r="354" spans="1:3" ht="39" hidden="1" x14ac:dyDescent="0.25">
      <c r="A354" s="50">
        <v>743</v>
      </c>
      <c r="B354" s="51" t="s">
        <v>451</v>
      </c>
      <c r="C354" s="52">
        <v>0</v>
      </c>
    </row>
    <row r="355" spans="1:3" ht="26.25" hidden="1" x14ac:dyDescent="0.25">
      <c r="A355" s="50">
        <v>744</v>
      </c>
      <c r="B355" s="51" t="s">
        <v>452</v>
      </c>
      <c r="C355" s="52">
        <v>0</v>
      </c>
    </row>
    <row r="356" spans="1:3" ht="26.25" hidden="1" x14ac:dyDescent="0.25">
      <c r="A356" s="50">
        <v>745</v>
      </c>
      <c r="B356" s="51" t="s">
        <v>453</v>
      </c>
      <c r="C356" s="52">
        <v>0</v>
      </c>
    </row>
    <row r="357" spans="1:3" ht="26.25" hidden="1" x14ac:dyDescent="0.25">
      <c r="A357" s="50">
        <v>746</v>
      </c>
      <c r="B357" s="51" t="s">
        <v>454</v>
      </c>
      <c r="C357" s="52">
        <v>0</v>
      </c>
    </row>
    <row r="358" spans="1:3" ht="26.25" hidden="1" x14ac:dyDescent="0.25">
      <c r="A358" s="50">
        <v>747</v>
      </c>
      <c r="B358" s="51" t="s">
        <v>455</v>
      </c>
      <c r="C358" s="52">
        <v>0</v>
      </c>
    </row>
    <row r="359" spans="1:3" ht="26.25" hidden="1" x14ac:dyDescent="0.25">
      <c r="A359" s="50">
        <v>748</v>
      </c>
      <c r="B359" s="51" t="s">
        <v>456</v>
      </c>
      <c r="C359" s="52">
        <v>0</v>
      </c>
    </row>
    <row r="360" spans="1:3" ht="26.25" hidden="1" x14ac:dyDescent="0.25">
      <c r="A360" s="50">
        <v>749</v>
      </c>
      <c r="B360" s="51" t="s">
        <v>457</v>
      </c>
      <c r="C360" s="52">
        <v>0</v>
      </c>
    </row>
    <row r="361" spans="1:3" ht="26.25" hidden="1" x14ac:dyDescent="0.25">
      <c r="A361" s="47">
        <v>7500</v>
      </c>
      <c r="B361" s="48" t="s">
        <v>458</v>
      </c>
      <c r="C361" s="49">
        <f>(SUM(C362:C370))</f>
        <v>0</v>
      </c>
    </row>
    <row r="362" spans="1:3" hidden="1" x14ac:dyDescent="0.25">
      <c r="A362" s="50">
        <v>751</v>
      </c>
      <c r="B362" s="51" t="s">
        <v>459</v>
      </c>
      <c r="C362" s="52">
        <v>0</v>
      </c>
    </row>
    <row r="363" spans="1:3" hidden="1" x14ac:dyDescent="0.25">
      <c r="A363" s="50">
        <v>752</v>
      </c>
      <c r="B363" s="51" t="s">
        <v>460</v>
      </c>
      <c r="C363" s="52">
        <v>0</v>
      </c>
    </row>
    <row r="364" spans="1:3" hidden="1" x14ac:dyDescent="0.25">
      <c r="A364" s="50">
        <v>753</v>
      </c>
      <c r="B364" s="51" t="s">
        <v>461</v>
      </c>
      <c r="C364" s="52">
        <v>0</v>
      </c>
    </row>
    <row r="365" spans="1:3" ht="26.25" hidden="1" x14ac:dyDescent="0.25">
      <c r="A365" s="50">
        <v>754</v>
      </c>
      <c r="B365" s="51" t="s">
        <v>462</v>
      </c>
      <c r="C365" s="52">
        <v>0</v>
      </c>
    </row>
    <row r="366" spans="1:3" ht="26.25" hidden="1" x14ac:dyDescent="0.25">
      <c r="A366" s="50">
        <v>755</v>
      </c>
      <c r="B366" s="51" t="s">
        <v>463</v>
      </c>
      <c r="C366" s="52">
        <v>0</v>
      </c>
    </row>
    <row r="367" spans="1:3" hidden="1" x14ac:dyDescent="0.25">
      <c r="A367" s="50">
        <v>756</v>
      </c>
      <c r="B367" s="51" t="s">
        <v>464</v>
      </c>
      <c r="C367" s="52">
        <v>0</v>
      </c>
    </row>
    <row r="368" spans="1:3" ht="26.25" hidden="1" x14ac:dyDescent="0.25">
      <c r="A368" s="50">
        <v>757</v>
      </c>
      <c r="B368" s="51" t="s">
        <v>465</v>
      </c>
      <c r="C368" s="52">
        <v>0</v>
      </c>
    </row>
    <row r="369" spans="1:3" hidden="1" x14ac:dyDescent="0.25">
      <c r="A369" s="50">
        <v>758</v>
      </c>
      <c r="B369" s="51" t="s">
        <v>466</v>
      </c>
      <c r="C369" s="52">
        <v>0</v>
      </c>
    </row>
    <row r="370" spans="1:3" hidden="1" x14ac:dyDescent="0.25">
      <c r="A370" s="50">
        <v>759</v>
      </c>
      <c r="B370" s="51" t="s">
        <v>467</v>
      </c>
      <c r="C370" s="52">
        <v>0</v>
      </c>
    </row>
    <row r="371" spans="1:3" hidden="1" x14ac:dyDescent="0.25">
      <c r="A371" s="47">
        <v>7600</v>
      </c>
      <c r="B371" s="48" t="s">
        <v>468</v>
      </c>
      <c r="C371" s="49">
        <f>(SUM(C372:C373))</f>
        <v>0</v>
      </c>
    </row>
    <row r="372" spans="1:3" hidden="1" x14ac:dyDescent="0.25">
      <c r="A372" s="50">
        <v>761</v>
      </c>
      <c r="B372" s="51" t="s">
        <v>469</v>
      </c>
      <c r="C372" s="52">
        <v>0</v>
      </c>
    </row>
    <row r="373" spans="1:3" hidden="1" x14ac:dyDescent="0.25">
      <c r="A373" s="50">
        <v>762</v>
      </c>
      <c r="B373" s="51" t="s">
        <v>470</v>
      </c>
      <c r="C373" s="52">
        <v>0</v>
      </c>
    </row>
    <row r="374" spans="1:3" ht="26.25" hidden="1" x14ac:dyDescent="0.25">
      <c r="A374" s="47">
        <v>7900</v>
      </c>
      <c r="B374" s="48" t="s">
        <v>471</v>
      </c>
      <c r="C374" s="49">
        <f>(SUM(C375:C377))</f>
        <v>0</v>
      </c>
    </row>
    <row r="375" spans="1:3" hidden="1" x14ac:dyDescent="0.25">
      <c r="A375" s="50">
        <v>791</v>
      </c>
      <c r="B375" s="51" t="s">
        <v>472</v>
      </c>
      <c r="C375" s="52">
        <v>0</v>
      </c>
    </row>
    <row r="376" spans="1:3" hidden="1" x14ac:dyDescent="0.25">
      <c r="A376" s="50">
        <v>792</v>
      </c>
      <c r="B376" s="51" t="s">
        <v>473</v>
      </c>
      <c r="C376" s="52">
        <v>0</v>
      </c>
    </row>
    <row r="377" spans="1:3" hidden="1" x14ac:dyDescent="0.25">
      <c r="A377" s="50">
        <v>799</v>
      </c>
      <c r="B377" s="51" t="s">
        <v>474</v>
      </c>
      <c r="C377" s="52">
        <v>0</v>
      </c>
    </row>
    <row r="378" spans="1:3" hidden="1" x14ac:dyDescent="0.25">
      <c r="A378" s="55">
        <v>8000</v>
      </c>
      <c r="B378" s="56" t="s">
        <v>0</v>
      </c>
      <c r="C378" s="57">
        <f>C379+C384+C388</f>
        <v>0</v>
      </c>
    </row>
    <row r="379" spans="1:3" hidden="1" x14ac:dyDescent="0.25">
      <c r="A379" s="47">
        <v>8100</v>
      </c>
      <c r="B379" s="48" t="s">
        <v>475</v>
      </c>
      <c r="C379" s="58">
        <f>SUM(C380:C383)</f>
        <v>0</v>
      </c>
    </row>
    <row r="380" spans="1:3" hidden="1" x14ac:dyDescent="0.25">
      <c r="A380" s="50">
        <v>811</v>
      </c>
      <c r="B380" s="51" t="s">
        <v>476</v>
      </c>
      <c r="C380" s="59">
        <v>0</v>
      </c>
    </row>
    <row r="381" spans="1:3" hidden="1" x14ac:dyDescent="0.25">
      <c r="A381" s="50">
        <v>812</v>
      </c>
      <c r="B381" s="51" t="s">
        <v>477</v>
      </c>
      <c r="C381" s="59">
        <v>0</v>
      </c>
    </row>
    <row r="382" spans="1:3" ht="26.25" hidden="1" x14ac:dyDescent="0.25">
      <c r="A382" s="50">
        <v>813</v>
      </c>
      <c r="B382" s="51" t="s">
        <v>478</v>
      </c>
      <c r="C382" s="59">
        <v>0</v>
      </c>
    </row>
    <row r="383" spans="1:3" ht="26.25" hidden="1" x14ac:dyDescent="0.25">
      <c r="A383" s="50">
        <v>815</v>
      </c>
      <c r="B383" s="51" t="s">
        <v>479</v>
      </c>
      <c r="C383" s="59">
        <v>0</v>
      </c>
    </row>
    <row r="384" spans="1:3" hidden="1" x14ac:dyDescent="0.25">
      <c r="A384" s="47">
        <v>8300</v>
      </c>
      <c r="B384" s="48" t="s">
        <v>480</v>
      </c>
      <c r="C384" s="58">
        <f>SUM(C385:C387)</f>
        <v>0</v>
      </c>
    </row>
    <row r="385" spans="1:3" hidden="1" x14ac:dyDescent="0.25">
      <c r="A385" s="50">
        <v>832</v>
      </c>
      <c r="B385" s="51" t="s">
        <v>481</v>
      </c>
      <c r="C385" s="59">
        <v>0</v>
      </c>
    </row>
    <row r="386" spans="1:3" ht="26.25" hidden="1" x14ac:dyDescent="0.25">
      <c r="A386" s="50">
        <v>833</v>
      </c>
      <c r="B386" s="51" t="s">
        <v>482</v>
      </c>
      <c r="C386" s="59">
        <v>0</v>
      </c>
    </row>
    <row r="387" spans="1:3" ht="39" hidden="1" x14ac:dyDescent="0.25">
      <c r="A387" s="50">
        <v>835</v>
      </c>
      <c r="B387" s="51" t="s">
        <v>483</v>
      </c>
      <c r="C387" s="52">
        <v>0</v>
      </c>
    </row>
    <row r="388" spans="1:3" hidden="1" x14ac:dyDescent="0.25">
      <c r="A388" s="47">
        <v>8500</v>
      </c>
      <c r="B388" s="48" t="s">
        <v>14</v>
      </c>
      <c r="C388" s="58">
        <f>SUM(C389:C391)</f>
        <v>0</v>
      </c>
    </row>
    <row r="389" spans="1:3" hidden="1" x14ac:dyDescent="0.25">
      <c r="A389" s="50">
        <v>851</v>
      </c>
      <c r="B389" s="51" t="s">
        <v>484</v>
      </c>
      <c r="C389" s="52">
        <v>0</v>
      </c>
    </row>
    <row r="390" spans="1:3" hidden="1" x14ac:dyDescent="0.25">
      <c r="A390" s="50">
        <v>852</v>
      </c>
      <c r="B390" s="51" t="s">
        <v>485</v>
      </c>
      <c r="C390" s="52">
        <v>0</v>
      </c>
    </row>
    <row r="391" spans="1:3" hidden="1" x14ac:dyDescent="0.25">
      <c r="A391" s="50">
        <v>853</v>
      </c>
      <c r="B391" s="51" t="s">
        <v>486</v>
      </c>
      <c r="C391" s="52">
        <v>0</v>
      </c>
    </row>
    <row r="392" spans="1:3" hidden="1" x14ac:dyDescent="0.25">
      <c r="A392" s="55">
        <v>9000</v>
      </c>
      <c r="B392" s="56" t="s">
        <v>487</v>
      </c>
      <c r="C392" s="57"/>
    </row>
    <row r="393" spans="1:3" hidden="1" x14ac:dyDescent="0.25">
      <c r="A393" s="47">
        <v>9100</v>
      </c>
      <c r="B393" s="48" t="s">
        <v>488</v>
      </c>
      <c r="C393" s="49"/>
    </row>
    <row r="394" spans="1:3" ht="26.25" hidden="1" x14ac:dyDescent="0.25">
      <c r="A394" s="50">
        <v>911</v>
      </c>
      <c r="B394" s="51" t="s">
        <v>489</v>
      </c>
      <c r="C394" s="52">
        <v>0</v>
      </c>
    </row>
    <row r="395" spans="1:3" ht="26.25" hidden="1" x14ac:dyDescent="0.25">
      <c r="A395" s="50">
        <v>912</v>
      </c>
      <c r="B395" s="51" t="s">
        <v>490</v>
      </c>
      <c r="C395" s="52">
        <v>0</v>
      </c>
    </row>
    <row r="396" spans="1:3" ht="26.25" hidden="1" x14ac:dyDescent="0.25">
      <c r="A396" s="50">
        <v>913</v>
      </c>
      <c r="B396" s="51" t="s">
        <v>491</v>
      </c>
      <c r="C396" s="52">
        <v>0</v>
      </c>
    </row>
    <row r="397" spans="1:3" hidden="1" x14ac:dyDescent="0.25">
      <c r="A397" s="47">
        <v>9200</v>
      </c>
      <c r="B397" s="48" t="s">
        <v>492</v>
      </c>
      <c r="C397" s="49"/>
    </row>
    <row r="398" spans="1:3" ht="26.25" hidden="1" x14ac:dyDescent="0.25">
      <c r="A398" s="50">
        <v>921</v>
      </c>
      <c r="B398" s="51" t="s">
        <v>493</v>
      </c>
      <c r="C398" s="52">
        <v>0</v>
      </c>
    </row>
    <row r="399" spans="1:3" ht="26.25" hidden="1" x14ac:dyDescent="0.25">
      <c r="A399" s="50">
        <v>922</v>
      </c>
      <c r="B399" s="51" t="s">
        <v>494</v>
      </c>
      <c r="C399" s="52">
        <v>0</v>
      </c>
    </row>
    <row r="400" spans="1:3" ht="26.25" hidden="1" x14ac:dyDescent="0.25">
      <c r="A400" s="50">
        <v>923</v>
      </c>
      <c r="B400" s="51" t="s">
        <v>495</v>
      </c>
      <c r="C400" s="52">
        <v>0</v>
      </c>
    </row>
    <row r="401" spans="1:4" hidden="1" x14ac:dyDescent="0.25">
      <c r="A401" s="47">
        <v>9300</v>
      </c>
      <c r="B401" s="48" t="s">
        <v>496</v>
      </c>
      <c r="C401" s="49"/>
    </row>
    <row r="402" spans="1:4" hidden="1" x14ac:dyDescent="0.25">
      <c r="A402" s="50">
        <v>931</v>
      </c>
      <c r="B402" s="51" t="s">
        <v>497</v>
      </c>
      <c r="C402" s="52">
        <v>0</v>
      </c>
    </row>
    <row r="403" spans="1:4" hidden="1" x14ac:dyDescent="0.25">
      <c r="A403" s="47">
        <v>9400</v>
      </c>
      <c r="B403" s="48" t="s">
        <v>498</v>
      </c>
      <c r="C403" s="49"/>
    </row>
    <row r="404" spans="1:4" hidden="1" x14ac:dyDescent="0.25">
      <c r="A404" s="50">
        <v>941</v>
      </c>
      <c r="B404" s="51" t="s">
        <v>499</v>
      </c>
      <c r="C404" s="52">
        <v>0</v>
      </c>
    </row>
    <row r="405" spans="1:4" hidden="1" x14ac:dyDescent="0.25">
      <c r="A405" s="47">
        <v>9500</v>
      </c>
      <c r="B405" s="48" t="s">
        <v>500</v>
      </c>
      <c r="C405" s="49"/>
    </row>
    <row r="406" spans="1:4" hidden="1" x14ac:dyDescent="0.25">
      <c r="A406" s="50">
        <v>951</v>
      </c>
      <c r="B406" s="51" t="s">
        <v>501</v>
      </c>
      <c r="C406" s="52">
        <v>0</v>
      </c>
    </row>
    <row r="407" spans="1:4" hidden="1" x14ac:dyDescent="0.25">
      <c r="A407" s="47">
        <v>9600</v>
      </c>
      <c r="B407" s="48" t="s">
        <v>502</v>
      </c>
      <c r="C407" s="49"/>
    </row>
    <row r="408" spans="1:4" hidden="1" x14ac:dyDescent="0.25">
      <c r="A408" s="50">
        <v>961</v>
      </c>
      <c r="B408" s="51" t="s">
        <v>503</v>
      </c>
      <c r="C408" s="52">
        <v>0</v>
      </c>
    </row>
    <row r="409" spans="1:4" ht="26.25" hidden="1" x14ac:dyDescent="0.25">
      <c r="A409" s="50">
        <v>962</v>
      </c>
      <c r="B409" s="51" t="s">
        <v>504</v>
      </c>
      <c r="C409" s="52">
        <v>0</v>
      </c>
    </row>
    <row r="410" spans="1:4" ht="26.25" hidden="1" x14ac:dyDescent="0.25">
      <c r="A410" s="47">
        <v>9900</v>
      </c>
      <c r="B410" s="48" t="s">
        <v>505</v>
      </c>
      <c r="C410" s="49"/>
    </row>
    <row r="411" spans="1:4" hidden="1" x14ac:dyDescent="0.25">
      <c r="A411" s="60">
        <v>991</v>
      </c>
      <c r="B411" s="61" t="s">
        <v>506</v>
      </c>
      <c r="C411" s="62">
        <v>0</v>
      </c>
    </row>
    <row r="412" spans="1:4" ht="15" customHeight="1" x14ac:dyDescent="0.25">
      <c r="A412" s="106" t="s">
        <v>507</v>
      </c>
      <c r="B412" s="107"/>
      <c r="C412" s="43">
        <f>C3+C39+C104+C189+C249+C308+C330+C378+C392</f>
        <v>9045732.9800000004</v>
      </c>
    </row>
    <row r="413" spans="1:4" x14ac:dyDescent="0.25">
      <c r="D413" s="1"/>
    </row>
    <row r="414" spans="1:4" ht="35.25" customHeight="1" x14ac:dyDescent="0.25">
      <c r="A414" s="108" t="s">
        <v>508</v>
      </c>
      <c r="B414" s="108"/>
      <c r="C414" s="108"/>
    </row>
    <row r="415" spans="1:4" x14ac:dyDescent="0.25">
      <c r="A415" s="63" t="s">
        <v>509</v>
      </c>
    </row>
    <row r="416" spans="1:4" ht="46.5" customHeight="1" x14ac:dyDescent="0.25">
      <c r="A416" s="108" t="s">
        <v>510</v>
      </c>
      <c r="B416" s="108"/>
      <c r="C416" s="108"/>
    </row>
  </sheetData>
  <autoFilter ref="A2:C412" xr:uid="{00000000-0009-0000-0000-000002000000}">
    <filterColumn colId="0" showButton="0"/>
    <filterColumn colId="2">
      <filters>
        <filter val="1,000.00"/>
        <filter val="1,600,000.00"/>
        <filter val="1,800,000.00"/>
        <filter val="10,000.00"/>
        <filter val="100,000.00"/>
        <filter val="12,000.00"/>
        <filter val="133,889.63"/>
        <filter val="137,597.32"/>
        <filter val="147,975.41"/>
        <filter val="15,000.00"/>
        <filter val="16,000.00"/>
        <filter val="17,500.00"/>
        <filter val="18,500.00"/>
        <filter val="2,000.00"/>
        <filter val="2,089,998.84"/>
        <filter val="2,408,352.16"/>
        <filter val="2,500.00"/>
        <filter val="2,781.17"/>
        <filter val="20,000.00"/>
        <filter val="200,000.00"/>
        <filter val="203,072.49"/>
        <filter val="237,975.41"/>
        <filter val="24,000.00"/>
        <filter val="246,121.36"/>
        <filter val="294,750.00"/>
        <filter val="299,998.84"/>
        <filter val="3,000.00"/>
        <filter val="3,581,363.27"/>
        <filter val="30,000.00"/>
        <filter val="31,200.08"/>
        <filter val="32,000.00"/>
        <filter val="380,000.00"/>
        <filter val="383,365.88"/>
        <filter val="4,897,588.54"/>
        <filter val="424,750.00"/>
        <filter val="430,281.17"/>
        <filter val="5,000.00"/>
        <filter val="50,000.00"/>
        <filter val="517,608.31"/>
        <filter val="53,664.21"/>
        <filter val="566,781.17"/>
        <filter val="60,000.00"/>
        <filter val="68,964.43"/>
        <filter val="7,200.08"/>
        <filter val="70,000.00"/>
        <filter val="72,000.00"/>
        <filter val="72,164.21"/>
        <filter val="730,000.00"/>
        <filter val="77,000.00"/>
        <filter val="860,000.00"/>
        <filter val="9,045,732.98"/>
        <filter val="9,500.00"/>
        <filter val="92,500.00"/>
      </filters>
    </filterColumn>
  </autoFilter>
  <mergeCells count="5">
    <mergeCell ref="A1:C1"/>
    <mergeCell ref="A2:B2"/>
    <mergeCell ref="A412:B412"/>
    <mergeCell ref="A414:C414"/>
    <mergeCell ref="A416:C416"/>
  </mergeCells>
  <printOptions horizontalCentered="1"/>
  <pageMargins left="0.70866141732283461" right="0.70866141732283461" top="0.74803149606299213" bottom="0.74803149606299213" header="0.31496062992125984" footer="0.31496062992125984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144"/>
  <sheetViews>
    <sheetView zoomScale="70" zoomScaleNormal="70" workbookViewId="0">
      <pane ySplit="5" topLeftCell="A6" activePane="bottomLeft" state="frozen"/>
      <selection activeCell="A2" sqref="A2:F17"/>
      <selection pane="bottomLeft" sqref="A1:XFD1"/>
    </sheetView>
  </sheetViews>
  <sheetFormatPr baseColWidth="10" defaultColWidth="11.42578125" defaultRowHeight="15" x14ac:dyDescent="0.25"/>
  <cols>
    <col min="1" max="1" width="10.42578125" customWidth="1"/>
    <col min="2" max="2" width="57.85546875" customWidth="1"/>
    <col min="3" max="3" width="19.7109375" bestFit="1" customWidth="1"/>
  </cols>
  <sheetData>
    <row r="1" spans="1:3" ht="35.25" customHeight="1" x14ac:dyDescent="0.25">
      <c r="A1" s="109" t="s">
        <v>4</v>
      </c>
      <c r="B1" s="109"/>
      <c r="C1" s="109"/>
    </row>
    <row r="2" spans="1:3" x14ac:dyDescent="0.25">
      <c r="A2" s="63" t="s">
        <v>509</v>
      </c>
      <c r="B2" s="64"/>
      <c r="C2" s="64"/>
    </row>
    <row r="3" spans="1:3" ht="21.75" customHeight="1" x14ac:dyDescent="0.25">
      <c r="A3" s="110" t="s">
        <v>511</v>
      </c>
      <c r="B3" s="110"/>
      <c r="C3" s="110"/>
    </row>
    <row r="4" spans="1:3" x14ac:dyDescent="0.25">
      <c r="A4" s="63" t="s">
        <v>509</v>
      </c>
      <c r="B4" s="64"/>
      <c r="C4" s="64"/>
    </row>
    <row r="5" spans="1:3" ht="25.5" x14ac:dyDescent="0.25">
      <c r="A5" s="111" t="s">
        <v>512</v>
      </c>
      <c r="B5" s="112"/>
      <c r="C5" s="65" t="s">
        <v>109</v>
      </c>
    </row>
    <row r="6" spans="1:3" hidden="1" x14ac:dyDescent="0.25">
      <c r="A6" s="66">
        <v>1</v>
      </c>
      <c r="B6" s="67" t="s">
        <v>513</v>
      </c>
      <c r="C6" s="68">
        <v>0</v>
      </c>
    </row>
    <row r="7" spans="1:3" hidden="1" x14ac:dyDescent="0.25">
      <c r="A7" s="47" t="s">
        <v>514</v>
      </c>
      <c r="B7" s="48" t="s">
        <v>515</v>
      </c>
      <c r="C7" s="69"/>
    </row>
    <row r="8" spans="1:3" hidden="1" x14ac:dyDescent="0.25">
      <c r="A8" s="50" t="s">
        <v>516</v>
      </c>
      <c r="B8" s="51" t="s">
        <v>517</v>
      </c>
      <c r="C8" s="70"/>
    </row>
    <row r="9" spans="1:3" hidden="1" x14ac:dyDescent="0.25">
      <c r="A9" s="50" t="s">
        <v>518</v>
      </c>
      <c r="B9" s="51" t="s">
        <v>519</v>
      </c>
      <c r="C9" s="70"/>
    </row>
    <row r="10" spans="1:3" hidden="1" x14ac:dyDescent="0.25">
      <c r="A10" s="47" t="s">
        <v>520</v>
      </c>
      <c r="B10" s="48" t="s">
        <v>521</v>
      </c>
      <c r="C10" s="69"/>
    </row>
    <row r="11" spans="1:3" hidden="1" x14ac:dyDescent="0.25">
      <c r="A11" s="50" t="s">
        <v>522</v>
      </c>
      <c r="B11" s="51" t="s">
        <v>523</v>
      </c>
      <c r="C11" s="70"/>
    </row>
    <row r="12" spans="1:3" hidden="1" x14ac:dyDescent="0.25">
      <c r="A12" s="50" t="s">
        <v>524</v>
      </c>
      <c r="B12" s="51" t="s">
        <v>525</v>
      </c>
      <c r="C12" s="70"/>
    </row>
    <row r="13" spans="1:3" hidden="1" x14ac:dyDescent="0.25">
      <c r="A13" s="50" t="s">
        <v>526</v>
      </c>
      <c r="B13" s="51" t="s">
        <v>527</v>
      </c>
      <c r="C13" s="70"/>
    </row>
    <row r="14" spans="1:3" hidden="1" x14ac:dyDescent="0.25">
      <c r="A14" s="50" t="s">
        <v>528</v>
      </c>
      <c r="B14" s="51" t="s">
        <v>529</v>
      </c>
      <c r="C14" s="70"/>
    </row>
    <row r="15" spans="1:3" hidden="1" x14ac:dyDescent="0.25">
      <c r="A15" s="47" t="s">
        <v>530</v>
      </c>
      <c r="B15" s="48" t="s">
        <v>531</v>
      </c>
      <c r="C15" s="69"/>
    </row>
    <row r="16" spans="1:3" hidden="1" x14ac:dyDescent="0.25">
      <c r="A16" s="50" t="s">
        <v>532</v>
      </c>
      <c r="B16" s="51" t="s">
        <v>533</v>
      </c>
      <c r="C16" s="70"/>
    </row>
    <row r="17" spans="1:3" hidden="1" x14ac:dyDescent="0.25">
      <c r="A17" s="50" t="s">
        <v>534</v>
      </c>
      <c r="B17" s="51" t="s">
        <v>535</v>
      </c>
      <c r="C17" s="70"/>
    </row>
    <row r="18" spans="1:3" hidden="1" x14ac:dyDescent="0.25">
      <c r="A18" s="50" t="s">
        <v>536</v>
      </c>
      <c r="B18" s="51" t="s">
        <v>537</v>
      </c>
      <c r="C18" s="70"/>
    </row>
    <row r="19" spans="1:3" hidden="1" x14ac:dyDescent="0.25">
      <c r="A19" s="50" t="s">
        <v>538</v>
      </c>
      <c r="B19" s="51" t="s">
        <v>539</v>
      </c>
      <c r="C19" s="70"/>
    </row>
    <row r="20" spans="1:3" hidden="1" x14ac:dyDescent="0.25">
      <c r="A20" s="50" t="s">
        <v>540</v>
      </c>
      <c r="B20" s="51" t="s">
        <v>541</v>
      </c>
      <c r="C20" s="70"/>
    </row>
    <row r="21" spans="1:3" hidden="1" x14ac:dyDescent="0.25">
      <c r="A21" s="50" t="s">
        <v>542</v>
      </c>
      <c r="B21" s="51" t="s">
        <v>543</v>
      </c>
      <c r="C21" s="70"/>
    </row>
    <row r="22" spans="1:3" hidden="1" x14ac:dyDescent="0.25">
      <c r="A22" s="50" t="s">
        <v>544</v>
      </c>
      <c r="B22" s="51" t="s">
        <v>545</v>
      </c>
      <c r="C22" s="70"/>
    </row>
    <row r="23" spans="1:3" hidden="1" x14ac:dyDescent="0.25">
      <c r="A23" s="50" t="s">
        <v>546</v>
      </c>
      <c r="B23" s="51" t="s">
        <v>547</v>
      </c>
      <c r="C23" s="70"/>
    </row>
    <row r="24" spans="1:3" hidden="1" x14ac:dyDescent="0.25">
      <c r="A24" s="50" t="s">
        <v>548</v>
      </c>
      <c r="B24" s="51" t="s">
        <v>549</v>
      </c>
      <c r="C24" s="70"/>
    </row>
    <row r="25" spans="1:3" hidden="1" x14ac:dyDescent="0.25">
      <c r="A25" s="47" t="s">
        <v>550</v>
      </c>
      <c r="B25" s="48" t="s">
        <v>551</v>
      </c>
      <c r="C25" s="69"/>
    </row>
    <row r="26" spans="1:3" hidden="1" x14ac:dyDescent="0.25">
      <c r="A26" s="50" t="s">
        <v>552</v>
      </c>
      <c r="B26" s="51" t="s">
        <v>553</v>
      </c>
      <c r="C26" s="70"/>
    </row>
    <row r="27" spans="1:3" hidden="1" x14ac:dyDescent="0.25">
      <c r="A27" s="47" t="s">
        <v>554</v>
      </c>
      <c r="B27" s="48" t="s">
        <v>555</v>
      </c>
      <c r="C27" s="69"/>
    </row>
    <row r="28" spans="1:3" hidden="1" x14ac:dyDescent="0.25">
      <c r="A28" s="50" t="s">
        <v>556</v>
      </c>
      <c r="B28" s="51" t="s">
        <v>557</v>
      </c>
      <c r="C28" s="70"/>
    </row>
    <row r="29" spans="1:3" hidden="1" x14ac:dyDescent="0.25">
      <c r="A29" s="50" t="s">
        <v>558</v>
      </c>
      <c r="B29" s="51" t="s">
        <v>559</v>
      </c>
      <c r="C29" s="70"/>
    </row>
    <row r="30" spans="1:3" hidden="1" x14ac:dyDescent="0.25">
      <c r="A30" s="47" t="s">
        <v>560</v>
      </c>
      <c r="B30" s="48" t="s">
        <v>561</v>
      </c>
      <c r="C30" s="69"/>
    </row>
    <row r="31" spans="1:3" hidden="1" x14ac:dyDescent="0.25">
      <c r="A31" s="50" t="s">
        <v>562</v>
      </c>
      <c r="B31" s="51" t="s">
        <v>563</v>
      </c>
      <c r="C31" s="70"/>
    </row>
    <row r="32" spans="1:3" hidden="1" x14ac:dyDescent="0.25">
      <c r="A32" s="50" t="s">
        <v>564</v>
      </c>
      <c r="B32" s="51" t="s">
        <v>565</v>
      </c>
      <c r="C32" s="70"/>
    </row>
    <row r="33" spans="1:3" hidden="1" x14ac:dyDescent="0.25">
      <c r="A33" s="50" t="s">
        <v>566</v>
      </c>
      <c r="B33" s="51" t="s">
        <v>567</v>
      </c>
      <c r="C33" s="70"/>
    </row>
    <row r="34" spans="1:3" hidden="1" x14ac:dyDescent="0.25">
      <c r="A34" s="50" t="s">
        <v>568</v>
      </c>
      <c r="B34" s="51" t="s">
        <v>569</v>
      </c>
      <c r="C34" s="70"/>
    </row>
    <row r="35" spans="1:3" hidden="1" x14ac:dyDescent="0.25">
      <c r="A35" s="47" t="s">
        <v>570</v>
      </c>
      <c r="B35" s="48" t="s">
        <v>284</v>
      </c>
      <c r="C35" s="69"/>
    </row>
    <row r="36" spans="1:3" hidden="1" x14ac:dyDescent="0.25">
      <c r="A36" s="50" t="s">
        <v>571</v>
      </c>
      <c r="B36" s="51" t="s">
        <v>572</v>
      </c>
      <c r="C36" s="70"/>
    </row>
    <row r="37" spans="1:3" hidden="1" x14ac:dyDescent="0.25">
      <c r="A37" s="50" t="s">
        <v>573</v>
      </c>
      <c r="B37" s="51" t="s">
        <v>574</v>
      </c>
      <c r="C37" s="70"/>
    </row>
    <row r="38" spans="1:3" hidden="1" x14ac:dyDescent="0.25">
      <c r="A38" s="50" t="s">
        <v>575</v>
      </c>
      <c r="B38" s="51" t="s">
        <v>576</v>
      </c>
      <c r="C38" s="70"/>
    </row>
    <row r="39" spans="1:3" hidden="1" x14ac:dyDescent="0.25">
      <c r="A39" s="50" t="s">
        <v>577</v>
      </c>
      <c r="B39" s="51" t="s">
        <v>578</v>
      </c>
      <c r="C39" s="70"/>
    </row>
    <row r="40" spans="1:3" hidden="1" x14ac:dyDescent="0.25">
      <c r="A40" s="50" t="s">
        <v>579</v>
      </c>
      <c r="B40" s="51" t="s">
        <v>549</v>
      </c>
      <c r="C40" s="70"/>
    </row>
    <row r="41" spans="1:3" hidden="1" x14ac:dyDescent="0.25">
      <c r="A41" s="66">
        <v>2</v>
      </c>
      <c r="B41" s="67" t="s">
        <v>580</v>
      </c>
      <c r="C41" s="68">
        <f>C42+C49+C57+C63+C68+C75</f>
        <v>0</v>
      </c>
    </row>
    <row r="42" spans="1:3" hidden="1" x14ac:dyDescent="0.25">
      <c r="A42" s="47" t="s">
        <v>581</v>
      </c>
      <c r="B42" s="48" t="s">
        <v>582</v>
      </c>
      <c r="C42" s="69"/>
    </row>
    <row r="43" spans="1:3" hidden="1" x14ac:dyDescent="0.25">
      <c r="A43" s="50" t="s">
        <v>583</v>
      </c>
      <c r="B43" s="51" t="s">
        <v>584</v>
      </c>
      <c r="C43" s="70"/>
    </row>
    <row r="44" spans="1:3" hidden="1" x14ac:dyDescent="0.25">
      <c r="A44" s="50" t="s">
        <v>585</v>
      </c>
      <c r="B44" s="51" t="s">
        <v>586</v>
      </c>
      <c r="C44" s="70"/>
    </row>
    <row r="45" spans="1:3" hidden="1" x14ac:dyDescent="0.25">
      <c r="A45" s="50" t="s">
        <v>587</v>
      </c>
      <c r="B45" s="51" t="s">
        <v>588</v>
      </c>
      <c r="C45" s="70"/>
    </row>
    <row r="46" spans="1:3" hidden="1" x14ac:dyDescent="0.25">
      <c r="A46" s="50" t="s">
        <v>589</v>
      </c>
      <c r="B46" s="51" t="s">
        <v>590</v>
      </c>
      <c r="C46" s="70"/>
    </row>
    <row r="47" spans="1:3" hidden="1" x14ac:dyDescent="0.25">
      <c r="A47" s="50" t="s">
        <v>591</v>
      </c>
      <c r="B47" s="51" t="s">
        <v>592</v>
      </c>
      <c r="C47" s="70"/>
    </row>
    <row r="48" spans="1:3" hidden="1" x14ac:dyDescent="0.25">
      <c r="A48" s="50" t="s">
        <v>593</v>
      </c>
      <c r="B48" s="51" t="s">
        <v>594</v>
      </c>
      <c r="C48" s="70"/>
    </row>
    <row r="49" spans="1:3" hidden="1" x14ac:dyDescent="0.25">
      <c r="A49" s="47" t="s">
        <v>595</v>
      </c>
      <c r="B49" s="48" t="s">
        <v>596</v>
      </c>
      <c r="C49" s="69"/>
    </row>
    <row r="50" spans="1:3" hidden="1" x14ac:dyDescent="0.25">
      <c r="A50" s="50" t="s">
        <v>597</v>
      </c>
      <c r="B50" s="51" t="s">
        <v>598</v>
      </c>
      <c r="C50" s="70"/>
    </row>
    <row r="51" spans="1:3" hidden="1" x14ac:dyDescent="0.25">
      <c r="A51" s="50" t="s">
        <v>599</v>
      </c>
      <c r="B51" s="51" t="s">
        <v>600</v>
      </c>
      <c r="C51" s="70"/>
    </row>
    <row r="52" spans="1:3" hidden="1" x14ac:dyDescent="0.25">
      <c r="A52" s="50" t="s">
        <v>601</v>
      </c>
      <c r="B52" s="51" t="s">
        <v>602</v>
      </c>
      <c r="C52" s="70"/>
    </row>
    <row r="53" spans="1:3" hidden="1" x14ac:dyDescent="0.25">
      <c r="A53" s="50" t="s">
        <v>603</v>
      </c>
      <c r="B53" s="51" t="s">
        <v>604</v>
      </c>
      <c r="C53" s="70"/>
    </row>
    <row r="54" spans="1:3" hidden="1" x14ac:dyDescent="0.25">
      <c r="A54" s="50" t="s">
        <v>605</v>
      </c>
      <c r="B54" s="51" t="s">
        <v>606</v>
      </c>
      <c r="C54" s="70"/>
    </row>
    <row r="55" spans="1:3" hidden="1" x14ac:dyDescent="0.25">
      <c r="A55" s="50" t="s">
        <v>607</v>
      </c>
      <c r="B55" s="51" t="s">
        <v>608</v>
      </c>
      <c r="C55" s="70"/>
    </row>
    <row r="56" spans="1:3" hidden="1" x14ac:dyDescent="0.25">
      <c r="A56" s="50" t="s">
        <v>609</v>
      </c>
      <c r="B56" s="51" t="s">
        <v>610</v>
      </c>
      <c r="C56" s="70"/>
    </row>
    <row r="57" spans="1:3" hidden="1" x14ac:dyDescent="0.25">
      <c r="A57" s="47" t="s">
        <v>611</v>
      </c>
      <c r="B57" s="48" t="s">
        <v>612</v>
      </c>
      <c r="C57" s="69"/>
    </row>
    <row r="58" spans="1:3" hidden="1" x14ac:dyDescent="0.25">
      <c r="A58" s="50" t="s">
        <v>613</v>
      </c>
      <c r="B58" s="51" t="s">
        <v>614</v>
      </c>
      <c r="C58" s="70"/>
    </row>
    <row r="59" spans="1:3" hidden="1" x14ac:dyDescent="0.25">
      <c r="A59" s="50" t="s">
        <v>615</v>
      </c>
      <c r="B59" s="51" t="s">
        <v>616</v>
      </c>
      <c r="C59" s="70"/>
    </row>
    <row r="60" spans="1:3" hidden="1" x14ac:dyDescent="0.25">
      <c r="A60" s="50" t="s">
        <v>617</v>
      </c>
      <c r="B60" s="51" t="s">
        <v>618</v>
      </c>
      <c r="C60" s="70"/>
    </row>
    <row r="61" spans="1:3" hidden="1" x14ac:dyDescent="0.25">
      <c r="A61" s="50" t="s">
        <v>619</v>
      </c>
      <c r="B61" s="51" t="s">
        <v>620</v>
      </c>
      <c r="C61" s="70"/>
    </row>
    <row r="62" spans="1:3" hidden="1" x14ac:dyDescent="0.25">
      <c r="A62" s="50" t="s">
        <v>621</v>
      </c>
      <c r="B62" s="51" t="s">
        <v>622</v>
      </c>
      <c r="C62" s="70"/>
    </row>
    <row r="63" spans="1:3" ht="26.25" hidden="1" x14ac:dyDescent="0.25">
      <c r="A63" s="47" t="s">
        <v>623</v>
      </c>
      <c r="B63" s="48" t="s">
        <v>624</v>
      </c>
      <c r="C63" s="69"/>
    </row>
    <row r="64" spans="1:3" hidden="1" x14ac:dyDescent="0.25">
      <c r="A64" s="50" t="s">
        <v>625</v>
      </c>
      <c r="B64" s="51" t="s">
        <v>626</v>
      </c>
      <c r="C64" s="70"/>
    </row>
    <row r="65" spans="1:3" hidden="1" x14ac:dyDescent="0.25">
      <c r="A65" s="50" t="s">
        <v>627</v>
      </c>
      <c r="B65" s="51" t="s">
        <v>628</v>
      </c>
      <c r="C65" s="70"/>
    </row>
    <row r="66" spans="1:3" hidden="1" x14ac:dyDescent="0.25">
      <c r="A66" s="50" t="s">
        <v>629</v>
      </c>
      <c r="B66" s="51" t="s">
        <v>630</v>
      </c>
      <c r="C66" s="70"/>
    </row>
    <row r="67" spans="1:3" hidden="1" x14ac:dyDescent="0.25">
      <c r="A67" s="50" t="s">
        <v>631</v>
      </c>
      <c r="B67" s="51" t="s">
        <v>632</v>
      </c>
      <c r="C67" s="70"/>
    </row>
    <row r="68" spans="1:3" hidden="1" x14ac:dyDescent="0.25">
      <c r="A68" s="47" t="s">
        <v>633</v>
      </c>
      <c r="B68" s="48" t="s">
        <v>634</v>
      </c>
      <c r="C68" s="69"/>
    </row>
    <row r="69" spans="1:3" hidden="1" x14ac:dyDescent="0.25">
      <c r="A69" s="50" t="s">
        <v>635</v>
      </c>
      <c r="B69" s="51" t="s">
        <v>636</v>
      </c>
      <c r="C69" s="70"/>
    </row>
    <row r="70" spans="1:3" hidden="1" x14ac:dyDescent="0.25">
      <c r="A70" s="50" t="s">
        <v>637</v>
      </c>
      <c r="B70" s="51" t="s">
        <v>638</v>
      </c>
      <c r="C70" s="70"/>
    </row>
    <row r="71" spans="1:3" hidden="1" x14ac:dyDescent="0.25">
      <c r="A71" s="50" t="s">
        <v>639</v>
      </c>
      <c r="B71" s="51" t="s">
        <v>640</v>
      </c>
      <c r="C71" s="70"/>
    </row>
    <row r="72" spans="1:3" hidden="1" x14ac:dyDescent="0.25">
      <c r="A72" s="50" t="s">
        <v>641</v>
      </c>
      <c r="B72" s="51" t="s">
        <v>642</v>
      </c>
      <c r="C72" s="70"/>
    </row>
    <row r="73" spans="1:3" hidden="1" x14ac:dyDescent="0.25">
      <c r="A73" s="50" t="s">
        <v>643</v>
      </c>
      <c r="B73" s="51" t="s">
        <v>644</v>
      </c>
      <c r="C73" s="70"/>
    </row>
    <row r="74" spans="1:3" hidden="1" x14ac:dyDescent="0.25">
      <c r="A74" s="50" t="s">
        <v>645</v>
      </c>
      <c r="B74" s="51" t="s">
        <v>646</v>
      </c>
      <c r="C74" s="70"/>
    </row>
    <row r="75" spans="1:3" hidden="1" x14ac:dyDescent="0.25">
      <c r="A75" s="47" t="s">
        <v>647</v>
      </c>
      <c r="B75" s="48" t="s">
        <v>648</v>
      </c>
      <c r="C75" s="69"/>
    </row>
    <row r="76" spans="1:3" hidden="1" x14ac:dyDescent="0.25">
      <c r="A76" s="50" t="s">
        <v>649</v>
      </c>
      <c r="B76" s="51" t="s">
        <v>650</v>
      </c>
      <c r="C76" s="70"/>
    </row>
    <row r="77" spans="1:3" hidden="1" x14ac:dyDescent="0.25">
      <c r="A77" s="50" t="s">
        <v>651</v>
      </c>
      <c r="B77" s="51" t="s">
        <v>652</v>
      </c>
      <c r="C77" s="70"/>
    </row>
    <row r="78" spans="1:3" hidden="1" x14ac:dyDescent="0.25">
      <c r="A78" s="50" t="s">
        <v>653</v>
      </c>
      <c r="B78" s="51" t="s">
        <v>654</v>
      </c>
      <c r="C78" s="70"/>
    </row>
    <row r="79" spans="1:3" hidden="1" x14ac:dyDescent="0.25">
      <c r="A79" s="50" t="s">
        <v>655</v>
      </c>
      <c r="B79" s="51" t="s">
        <v>656</v>
      </c>
      <c r="C79" s="70"/>
    </row>
    <row r="80" spans="1:3" hidden="1" x14ac:dyDescent="0.25">
      <c r="A80" s="50" t="s">
        <v>657</v>
      </c>
      <c r="B80" s="51" t="s">
        <v>658</v>
      </c>
      <c r="C80" s="70"/>
    </row>
    <row r="81" spans="1:3" hidden="1" x14ac:dyDescent="0.25">
      <c r="A81" s="50" t="s">
        <v>659</v>
      </c>
      <c r="B81" s="51" t="s">
        <v>660</v>
      </c>
      <c r="C81" s="70"/>
    </row>
    <row r="82" spans="1:3" hidden="1" x14ac:dyDescent="0.25">
      <c r="A82" s="50" t="s">
        <v>661</v>
      </c>
      <c r="B82" s="51" t="s">
        <v>662</v>
      </c>
      <c r="C82" s="70"/>
    </row>
    <row r="83" spans="1:3" hidden="1" x14ac:dyDescent="0.25">
      <c r="A83" s="50" t="s">
        <v>663</v>
      </c>
      <c r="B83" s="51" t="s">
        <v>664</v>
      </c>
      <c r="C83" s="70"/>
    </row>
    <row r="84" spans="1:3" hidden="1" x14ac:dyDescent="0.25">
      <c r="A84" s="50" t="s">
        <v>665</v>
      </c>
      <c r="B84" s="51" t="s">
        <v>666</v>
      </c>
      <c r="C84" s="70"/>
    </row>
    <row r="85" spans="1:3" hidden="1" x14ac:dyDescent="0.25">
      <c r="A85" s="47" t="s">
        <v>667</v>
      </c>
      <c r="B85" s="48" t="s">
        <v>668</v>
      </c>
      <c r="C85" s="69"/>
    </row>
    <row r="86" spans="1:3" hidden="1" x14ac:dyDescent="0.25">
      <c r="A86" s="50" t="s">
        <v>669</v>
      </c>
      <c r="B86" s="51" t="s">
        <v>670</v>
      </c>
      <c r="C86" s="70"/>
    </row>
    <row r="87" spans="1:3" x14ac:dyDescent="0.25">
      <c r="A87" s="66">
        <v>3</v>
      </c>
      <c r="B87" s="67" t="s">
        <v>671</v>
      </c>
      <c r="C87" s="71">
        <f>C88+C91+C98+C105+C109+C116+C118+C121+C126</f>
        <v>9045732.9800000004</v>
      </c>
    </row>
    <row r="88" spans="1:3" ht="26.25" hidden="1" x14ac:dyDescent="0.25">
      <c r="A88" s="47" t="s">
        <v>672</v>
      </c>
      <c r="B88" s="48" t="s">
        <v>673</v>
      </c>
      <c r="C88" s="69"/>
    </row>
    <row r="89" spans="1:3" hidden="1" x14ac:dyDescent="0.25">
      <c r="A89" s="50" t="s">
        <v>674</v>
      </c>
      <c r="B89" s="51" t="s">
        <v>675</v>
      </c>
      <c r="C89" s="70"/>
    </row>
    <row r="90" spans="1:3" hidden="1" x14ac:dyDescent="0.25">
      <c r="A90" s="50" t="s">
        <v>676</v>
      </c>
      <c r="B90" s="51" t="s">
        <v>677</v>
      </c>
      <c r="C90" s="70"/>
    </row>
    <row r="91" spans="1:3" hidden="1" x14ac:dyDescent="0.25">
      <c r="A91" s="47" t="s">
        <v>678</v>
      </c>
      <c r="B91" s="48" t="s">
        <v>679</v>
      </c>
      <c r="C91" s="69"/>
    </row>
    <row r="92" spans="1:3" hidden="1" x14ac:dyDescent="0.25">
      <c r="A92" s="50" t="s">
        <v>680</v>
      </c>
      <c r="B92" s="51" t="s">
        <v>681</v>
      </c>
      <c r="C92" s="70"/>
    </row>
    <row r="93" spans="1:3" hidden="1" x14ac:dyDescent="0.25">
      <c r="A93" s="50" t="s">
        <v>682</v>
      </c>
      <c r="B93" s="51" t="s">
        <v>683</v>
      </c>
      <c r="C93" s="70"/>
    </row>
    <row r="94" spans="1:3" hidden="1" x14ac:dyDescent="0.25">
      <c r="A94" s="50" t="s">
        <v>684</v>
      </c>
      <c r="B94" s="51" t="s">
        <v>685</v>
      </c>
      <c r="C94" s="70"/>
    </row>
    <row r="95" spans="1:3" hidden="1" x14ac:dyDescent="0.25">
      <c r="A95" s="50" t="s">
        <v>686</v>
      </c>
      <c r="B95" s="51" t="s">
        <v>687</v>
      </c>
      <c r="C95" s="70"/>
    </row>
    <row r="96" spans="1:3" hidden="1" x14ac:dyDescent="0.25">
      <c r="A96" s="50" t="s">
        <v>688</v>
      </c>
      <c r="B96" s="51" t="s">
        <v>689</v>
      </c>
      <c r="C96" s="70"/>
    </row>
    <row r="97" spans="1:3" hidden="1" x14ac:dyDescent="0.25">
      <c r="A97" s="50" t="s">
        <v>690</v>
      </c>
      <c r="B97" s="51" t="s">
        <v>691</v>
      </c>
      <c r="C97" s="70"/>
    </row>
    <row r="98" spans="1:3" hidden="1" x14ac:dyDescent="0.25">
      <c r="A98" s="47" t="s">
        <v>692</v>
      </c>
      <c r="B98" s="48" t="s">
        <v>693</v>
      </c>
      <c r="C98" s="69"/>
    </row>
    <row r="99" spans="1:3" hidden="1" x14ac:dyDescent="0.25">
      <c r="A99" s="50" t="s">
        <v>694</v>
      </c>
      <c r="B99" s="51" t="s">
        <v>695</v>
      </c>
      <c r="C99" s="70"/>
    </row>
    <row r="100" spans="1:3" hidden="1" x14ac:dyDescent="0.25">
      <c r="A100" s="50" t="s">
        <v>696</v>
      </c>
      <c r="B100" s="51" t="s">
        <v>697</v>
      </c>
      <c r="C100" s="70"/>
    </row>
    <row r="101" spans="1:3" hidden="1" x14ac:dyDescent="0.25">
      <c r="A101" s="50" t="s">
        <v>698</v>
      </c>
      <c r="B101" s="51" t="s">
        <v>699</v>
      </c>
      <c r="C101" s="70"/>
    </row>
    <row r="102" spans="1:3" hidden="1" x14ac:dyDescent="0.25">
      <c r="A102" s="50" t="s">
        <v>700</v>
      </c>
      <c r="B102" s="51" t="s">
        <v>701</v>
      </c>
      <c r="C102" s="70"/>
    </row>
    <row r="103" spans="1:3" hidden="1" x14ac:dyDescent="0.25">
      <c r="A103" s="50" t="s">
        <v>702</v>
      </c>
      <c r="B103" s="51" t="s">
        <v>703</v>
      </c>
      <c r="C103" s="70"/>
    </row>
    <row r="104" spans="1:3" hidden="1" x14ac:dyDescent="0.25">
      <c r="A104" s="50" t="s">
        <v>704</v>
      </c>
      <c r="B104" s="51" t="s">
        <v>705</v>
      </c>
      <c r="C104" s="70"/>
    </row>
    <row r="105" spans="1:3" hidden="1" x14ac:dyDescent="0.25">
      <c r="A105" s="47" t="s">
        <v>706</v>
      </c>
      <c r="B105" s="48" t="s">
        <v>707</v>
      </c>
      <c r="C105" s="69"/>
    </row>
    <row r="106" spans="1:3" ht="26.25" hidden="1" x14ac:dyDescent="0.25">
      <c r="A106" s="50" t="s">
        <v>708</v>
      </c>
      <c r="B106" s="51" t="s">
        <v>709</v>
      </c>
      <c r="C106" s="70"/>
    </row>
    <row r="107" spans="1:3" hidden="1" x14ac:dyDescent="0.25">
      <c r="A107" s="50" t="s">
        <v>710</v>
      </c>
      <c r="B107" s="51" t="s">
        <v>711</v>
      </c>
      <c r="C107" s="70"/>
    </row>
    <row r="108" spans="1:3" hidden="1" x14ac:dyDescent="0.25">
      <c r="A108" s="50" t="s">
        <v>712</v>
      </c>
      <c r="B108" s="51" t="s">
        <v>713</v>
      </c>
      <c r="C108" s="70"/>
    </row>
    <row r="109" spans="1:3" hidden="1" x14ac:dyDescent="0.25">
      <c r="A109" s="47" t="s">
        <v>714</v>
      </c>
      <c r="B109" s="48" t="s">
        <v>715</v>
      </c>
      <c r="C109" s="69"/>
    </row>
    <row r="110" spans="1:3" hidden="1" x14ac:dyDescent="0.25">
      <c r="A110" s="50" t="s">
        <v>716</v>
      </c>
      <c r="B110" s="51" t="s">
        <v>717</v>
      </c>
      <c r="C110" s="70"/>
    </row>
    <row r="111" spans="1:3" hidden="1" x14ac:dyDescent="0.25">
      <c r="A111" s="50" t="s">
        <v>718</v>
      </c>
      <c r="B111" s="51" t="s">
        <v>719</v>
      </c>
      <c r="C111" s="70"/>
    </row>
    <row r="112" spans="1:3" hidden="1" x14ac:dyDescent="0.25">
      <c r="A112" s="50" t="s">
        <v>720</v>
      </c>
      <c r="B112" s="51" t="s">
        <v>721</v>
      </c>
      <c r="C112" s="70"/>
    </row>
    <row r="113" spans="1:3" hidden="1" x14ac:dyDescent="0.25">
      <c r="A113" s="50" t="s">
        <v>722</v>
      </c>
      <c r="B113" s="51" t="s">
        <v>723</v>
      </c>
      <c r="C113" s="70"/>
    </row>
    <row r="114" spans="1:3" ht="26.25" hidden="1" x14ac:dyDescent="0.25">
      <c r="A114" s="50" t="s">
        <v>724</v>
      </c>
      <c r="B114" s="51" t="s">
        <v>725</v>
      </c>
      <c r="C114" s="70"/>
    </row>
    <row r="115" spans="1:3" hidden="1" x14ac:dyDescent="0.25">
      <c r="A115" s="50" t="s">
        <v>726</v>
      </c>
      <c r="B115" s="51" t="s">
        <v>727</v>
      </c>
      <c r="C115" s="70"/>
    </row>
    <row r="116" spans="1:3" hidden="1" x14ac:dyDescent="0.25">
      <c r="A116" s="47" t="s">
        <v>728</v>
      </c>
      <c r="B116" s="48" t="s">
        <v>729</v>
      </c>
      <c r="C116" s="69"/>
    </row>
    <row r="117" spans="1:3" hidden="1" x14ac:dyDescent="0.25">
      <c r="A117" s="50" t="s">
        <v>730</v>
      </c>
      <c r="B117" s="51" t="s">
        <v>731</v>
      </c>
      <c r="C117" s="70"/>
    </row>
    <row r="118" spans="1:3" x14ac:dyDescent="0.25">
      <c r="A118" s="47" t="s">
        <v>732</v>
      </c>
      <c r="B118" s="48" t="s">
        <v>733</v>
      </c>
      <c r="C118" s="72">
        <f>C119</f>
        <v>9045732.9800000004</v>
      </c>
    </row>
    <row r="119" spans="1:3" x14ac:dyDescent="0.25">
      <c r="A119" s="50" t="s">
        <v>33</v>
      </c>
      <c r="B119" s="51" t="s">
        <v>734</v>
      </c>
      <c r="C119" s="52">
        <v>9045732.9800000004</v>
      </c>
    </row>
    <row r="120" spans="1:3" hidden="1" x14ac:dyDescent="0.25">
      <c r="A120" s="50" t="s">
        <v>735</v>
      </c>
      <c r="B120" s="51" t="s">
        <v>736</v>
      </c>
      <c r="C120" s="70"/>
    </row>
    <row r="121" spans="1:3" hidden="1" x14ac:dyDescent="0.25">
      <c r="A121" s="47" t="s">
        <v>737</v>
      </c>
      <c r="B121" s="48" t="s">
        <v>738</v>
      </c>
      <c r="C121" s="69"/>
    </row>
    <row r="122" spans="1:3" hidden="1" x14ac:dyDescent="0.25">
      <c r="A122" s="50" t="s">
        <v>739</v>
      </c>
      <c r="B122" s="51" t="s">
        <v>740</v>
      </c>
      <c r="C122" s="70"/>
    </row>
    <row r="123" spans="1:3" hidden="1" x14ac:dyDescent="0.25">
      <c r="A123" s="50" t="s">
        <v>741</v>
      </c>
      <c r="B123" s="51" t="s">
        <v>742</v>
      </c>
      <c r="C123" s="70"/>
    </row>
    <row r="124" spans="1:3" hidden="1" x14ac:dyDescent="0.25">
      <c r="A124" s="50" t="s">
        <v>743</v>
      </c>
      <c r="B124" s="51" t="s">
        <v>744</v>
      </c>
      <c r="C124" s="70"/>
    </row>
    <row r="125" spans="1:3" hidden="1" x14ac:dyDescent="0.25">
      <c r="A125" s="50" t="s">
        <v>745</v>
      </c>
      <c r="B125" s="51" t="s">
        <v>746</v>
      </c>
      <c r="C125" s="70"/>
    </row>
    <row r="126" spans="1:3" hidden="1" x14ac:dyDescent="0.25">
      <c r="A126" s="47" t="s">
        <v>747</v>
      </c>
      <c r="B126" s="48" t="s">
        <v>748</v>
      </c>
      <c r="C126" s="69"/>
    </row>
    <row r="127" spans="1:3" hidden="1" x14ac:dyDescent="0.25">
      <c r="A127" s="50" t="s">
        <v>749</v>
      </c>
      <c r="B127" s="51" t="s">
        <v>750</v>
      </c>
      <c r="C127" s="70"/>
    </row>
    <row r="128" spans="1:3" hidden="1" x14ac:dyDescent="0.25">
      <c r="A128" s="50" t="s">
        <v>751</v>
      </c>
      <c r="B128" s="51" t="s">
        <v>752</v>
      </c>
      <c r="C128" s="70"/>
    </row>
    <row r="129" spans="1:3" hidden="1" x14ac:dyDescent="0.25">
      <c r="A129" s="50" t="s">
        <v>753</v>
      </c>
      <c r="B129" s="51" t="s">
        <v>754</v>
      </c>
      <c r="C129" s="70"/>
    </row>
    <row r="130" spans="1:3" hidden="1" x14ac:dyDescent="0.25">
      <c r="A130" s="66">
        <v>4</v>
      </c>
      <c r="B130" s="67" t="s">
        <v>755</v>
      </c>
      <c r="C130" s="68">
        <v>0</v>
      </c>
    </row>
    <row r="131" spans="1:3" ht="26.25" hidden="1" x14ac:dyDescent="0.25">
      <c r="A131" s="47" t="s">
        <v>756</v>
      </c>
      <c r="B131" s="48" t="s">
        <v>757</v>
      </c>
      <c r="C131" s="69"/>
    </row>
    <row r="132" spans="1:3" hidden="1" x14ac:dyDescent="0.25">
      <c r="A132" s="50" t="s">
        <v>758</v>
      </c>
      <c r="B132" s="51" t="s">
        <v>759</v>
      </c>
      <c r="C132" s="70"/>
    </row>
    <row r="133" spans="1:3" ht="26.25" hidden="1" x14ac:dyDescent="0.25">
      <c r="A133" s="47" t="s">
        <v>760</v>
      </c>
      <c r="B133" s="48" t="s">
        <v>761</v>
      </c>
      <c r="C133" s="73"/>
    </row>
    <row r="134" spans="1:3" hidden="1" x14ac:dyDescent="0.25">
      <c r="A134" s="50" t="s">
        <v>762</v>
      </c>
      <c r="B134" s="51" t="s">
        <v>763</v>
      </c>
      <c r="C134" s="74" t="s">
        <v>509</v>
      </c>
    </row>
    <row r="135" spans="1:3" hidden="1" x14ac:dyDescent="0.25">
      <c r="A135" s="47" t="s">
        <v>764</v>
      </c>
      <c r="B135" s="48" t="s">
        <v>765</v>
      </c>
      <c r="C135" s="69"/>
    </row>
    <row r="136" spans="1:3" hidden="1" x14ac:dyDescent="0.25">
      <c r="A136" s="50" t="s">
        <v>766</v>
      </c>
      <c r="B136" s="51" t="s">
        <v>767</v>
      </c>
      <c r="C136" s="70"/>
    </row>
    <row r="137" spans="1:3" hidden="1" x14ac:dyDescent="0.25">
      <c r="A137" s="50" t="s">
        <v>768</v>
      </c>
      <c r="B137" s="51" t="s">
        <v>769</v>
      </c>
      <c r="C137" s="70"/>
    </row>
    <row r="138" spans="1:3" hidden="1" x14ac:dyDescent="0.25">
      <c r="A138" s="50" t="s">
        <v>770</v>
      </c>
      <c r="B138" s="51" t="s">
        <v>771</v>
      </c>
      <c r="C138" s="70"/>
    </row>
    <row r="139" spans="1:3" ht="26.25" hidden="1" x14ac:dyDescent="0.25">
      <c r="A139" s="50" t="s">
        <v>772</v>
      </c>
      <c r="B139" s="51" t="s">
        <v>773</v>
      </c>
      <c r="C139" s="70"/>
    </row>
    <row r="140" spans="1:3" hidden="1" x14ac:dyDescent="0.25">
      <c r="A140" s="47" t="s">
        <v>774</v>
      </c>
      <c r="B140" s="48" t="s">
        <v>775</v>
      </c>
      <c r="C140" s="69"/>
    </row>
    <row r="141" spans="1:3" hidden="1" x14ac:dyDescent="0.25">
      <c r="A141" s="50" t="s">
        <v>776</v>
      </c>
      <c r="B141" s="51" t="s">
        <v>777</v>
      </c>
      <c r="C141" s="70"/>
    </row>
    <row r="142" spans="1:3" ht="15" customHeight="1" x14ac:dyDescent="0.25">
      <c r="A142" s="113" t="s">
        <v>507</v>
      </c>
      <c r="B142" s="114"/>
      <c r="C142" s="75">
        <f>C7+C41+C87+C130</f>
        <v>9045732.9800000004</v>
      </c>
    </row>
    <row r="143" spans="1:3" x14ac:dyDescent="0.25">
      <c r="A143" s="64"/>
      <c r="B143" s="64"/>
      <c r="C143" s="64"/>
    </row>
    <row r="144" spans="1:3" ht="48" customHeight="1" x14ac:dyDescent="0.25">
      <c r="A144" s="115"/>
      <c r="B144" s="115"/>
      <c r="C144" s="115"/>
    </row>
  </sheetData>
  <autoFilter ref="A5:C142" xr:uid="{00000000-0009-0000-0000-000003000000}">
    <filterColumn colId="0" showButton="0"/>
    <filterColumn colId="2">
      <filters>
        <filter val="9,045,732.98"/>
      </filters>
    </filterColumn>
  </autoFilter>
  <mergeCells count="5">
    <mergeCell ref="A1:C1"/>
    <mergeCell ref="A3:C3"/>
    <mergeCell ref="A5:B5"/>
    <mergeCell ref="A142:B142"/>
    <mergeCell ref="A144:C144"/>
  </mergeCells>
  <printOptions horizontalCentered="1"/>
  <pageMargins left="0.70866141732283472" right="0.70866141732283472" top="0.39370078740157483" bottom="0.35433070866141736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sqref="A1:XFD1"/>
    </sheetView>
  </sheetViews>
  <sheetFormatPr baseColWidth="10" defaultColWidth="11.42578125" defaultRowHeight="15" x14ac:dyDescent="0.25"/>
  <cols>
    <col min="1" max="1" width="22.85546875" customWidth="1"/>
    <col min="2" max="2" width="14.140625" bestFit="1" customWidth="1"/>
    <col min="3" max="3" width="10.85546875" bestFit="1" customWidth="1"/>
    <col min="4" max="4" width="14.140625" bestFit="1" customWidth="1"/>
    <col min="5" max="5" width="12.85546875" bestFit="1" customWidth="1"/>
    <col min="6" max="6" width="14.140625" bestFit="1" customWidth="1"/>
    <col min="7" max="7" width="12.85546875" bestFit="1" customWidth="1"/>
    <col min="8" max="8" width="15" customWidth="1"/>
    <col min="9" max="9" width="11.28515625" bestFit="1" customWidth="1"/>
    <col min="10" max="10" width="12.85546875" bestFit="1" customWidth="1"/>
  </cols>
  <sheetData>
    <row r="1" spans="1:10" ht="35.25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" customHeight="1" x14ac:dyDescent="0.25">
      <c r="A2" s="117" t="s">
        <v>778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x14ac:dyDescent="0.25">
      <c r="A3" s="76" t="s">
        <v>509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118" t="s">
        <v>779</v>
      </c>
      <c r="B4" s="119" t="s">
        <v>780</v>
      </c>
      <c r="C4" s="120"/>
      <c r="D4" s="119" t="s">
        <v>781</v>
      </c>
      <c r="E4" s="120"/>
      <c r="F4" s="119" t="s">
        <v>782</v>
      </c>
      <c r="G4" s="120"/>
      <c r="H4" s="119" t="s">
        <v>549</v>
      </c>
      <c r="I4" s="120"/>
      <c r="J4" s="77" t="s">
        <v>783</v>
      </c>
    </row>
    <row r="5" spans="1:10" x14ac:dyDescent="0.25">
      <c r="A5" s="118"/>
      <c r="B5" s="121"/>
      <c r="C5" s="118"/>
      <c r="D5" s="121"/>
      <c r="E5" s="118"/>
      <c r="F5" s="121"/>
      <c r="G5" s="118"/>
      <c r="H5" s="121"/>
      <c r="I5" s="118"/>
      <c r="J5" s="77" t="s">
        <v>784</v>
      </c>
    </row>
    <row r="6" spans="1:10" x14ac:dyDescent="0.25">
      <c r="A6" s="118"/>
      <c r="B6" s="122"/>
      <c r="C6" s="123"/>
      <c r="D6" s="122"/>
      <c r="E6" s="123"/>
      <c r="F6" s="122"/>
      <c r="G6" s="123"/>
      <c r="H6" s="122"/>
      <c r="I6" s="123"/>
      <c r="J6" s="77" t="s">
        <v>785</v>
      </c>
    </row>
    <row r="7" spans="1:10" ht="25.5" x14ac:dyDescent="0.25">
      <c r="A7" s="118"/>
      <c r="B7" s="78" t="s">
        <v>786</v>
      </c>
      <c r="C7" s="78" t="s">
        <v>787</v>
      </c>
      <c r="D7" s="78" t="s">
        <v>786</v>
      </c>
      <c r="E7" s="78" t="s">
        <v>787</v>
      </c>
      <c r="F7" s="78" t="s">
        <v>786</v>
      </c>
      <c r="G7" s="78" t="s">
        <v>787</v>
      </c>
      <c r="H7" s="78" t="s">
        <v>786</v>
      </c>
      <c r="I7" s="78" t="s">
        <v>787</v>
      </c>
      <c r="J7" s="79"/>
    </row>
    <row r="8" spans="1:10" x14ac:dyDescent="0.25">
      <c r="A8" s="80" t="s">
        <v>788</v>
      </c>
      <c r="B8" s="80" t="s">
        <v>789</v>
      </c>
      <c r="C8" s="80" t="s">
        <v>790</v>
      </c>
      <c r="D8" s="80" t="s">
        <v>791</v>
      </c>
      <c r="E8" s="80" t="s">
        <v>792</v>
      </c>
      <c r="F8" s="80" t="s">
        <v>793</v>
      </c>
      <c r="G8" s="80" t="s">
        <v>794</v>
      </c>
      <c r="H8" s="80" t="s">
        <v>795</v>
      </c>
      <c r="I8" s="80" t="s">
        <v>796</v>
      </c>
      <c r="J8" s="79"/>
    </row>
    <row r="9" spans="1:10" ht="26.25" x14ac:dyDescent="0.25">
      <c r="A9" s="81" t="s">
        <v>797</v>
      </c>
      <c r="B9" s="81"/>
      <c r="C9" s="81"/>
      <c r="D9" s="81" t="s">
        <v>798</v>
      </c>
      <c r="E9" s="82">
        <v>2779998.84</v>
      </c>
      <c r="F9" s="81" t="s">
        <v>799</v>
      </c>
      <c r="G9" s="82">
        <v>1000000</v>
      </c>
      <c r="H9" s="81" t="s">
        <v>800</v>
      </c>
      <c r="I9" s="82">
        <v>335000</v>
      </c>
      <c r="J9" s="83">
        <f>E9+G9+I9</f>
        <v>4114998.84</v>
      </c>
    </row>
    <row r="10" spans="1:10" x14ac:dyDescent="0.25">
      <c r="A10" s="81" t="s">
        <v>801</v>
      </c>
      <c r="B10" s="81" t="s">
        <v>509</v>
      </c>
      <c r="C10" s="81" t="s">
        <v>509</v>
      </c>
      <c r="D10" s="81" t="s">
        <v>798</v>
      </c>
      <c r="E10" s="82">
        <v>260000</v>
      </c>
      <c r="F10" s="81"/>
      <c r="G10" s="82">
        <v>0</v>
      </c>
      <c r="H10" s="81" t="s">
        <v>509</v>
      </c>
      <c r="I10" s="81"/>
      <c r="J10" s="83">
        <f>E10+G10+I10</f>
        <v>260000</v>
      </c>
    </row>
    <row r="11" spans="1:10" x14ac:dyDescent="0.25">
      <c r="A11" s="80" t="s">
        <v>784</v>
      </c>
      <c r="B11" s="80" t="s">
        <v>509</v>
      </c>
      <c r="C11" s="80" t="s">
        <v>509</v>
      </c>
      <c r="D11" s="80" t="s">
        <v>509</v>
      </c>
      <c r="E11" s="80" t="s">
        <v>509</v>
      </c>
      <c r="F11" s="80" t="s">
        <v>509</v>
      </c>
      <c r="G11" s="80" t="s">
        <v>509</v>
      </c>
      <c r="H11" s="80" t="s">
        <v>509</v>
      </c>
      <c r="I11" s="80" t="s">
        <v>509</v>
      </c>
      <c r="J11" s="84">
        <f>SUM(J9:J10)</f>
        <v>4374998.84</v>
      </c>
    </row>
    <row r="12" spans="1:10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85"/>
    </row>
    <row r="13" spans="1:10" x14ac:dyDescent="0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</row>
  </sheetData>
  <mergeCells count="8">
    <mergeCell ref="A1:J1"/>
    <mergeCell ref="A13:J13"/>
    <mergeCell ref="A2:J2"/>
    <mergeCell ref="A4:A7"/>
    <mergeCell ref="B4:C6"/>
    <mergeCell ref="D4:E6"/>
    <mergeCell ref="F4:G6"/>
    <mergeCell ref="H4:I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workbookViewId="0">
      <selection sqref="A1:F1"/>
    </sheetView>
  </sheetViews>
  <sheetFormatPr baseColWidth="10" defaultColWidth="11.42578125" defaultRowHeight="15" x14ac:dyDescent="0.25"/>
  <cols>
    <col min="1" max="1" width="40" customWidth="1"/>
    <col min="2" max="2" width="43.42578125" customWidth="1"/>
    <col min="3" max="3" width="11" bestFit="1" customWidth="1"/>
    <col min="4" max="4" width="10.140625" bestFit="1" customWidth="1"/>
    <col min="5" max="5" width="5.42578125" bestFit="1" customWidth="1"/>
    <col min="6" max="6" width="11.5703125" bestFit="1" customWidth="1"/>
  </cols>
  <sheetData>
    <row r="1" spans="1:10" ht="35.25" customHeight="1" x14ac:dyDescent="0.25">
      <c r="A1" s="109" t="s">
        <v>4</v>
      </c>
      <c r="B1" s="109"/>
      <c r="C1" s="109"/>
      <c r="D1" s="109"/>
      <c r="E1" s="109"/>
      <c r="F1" s="109"/>
      <c r="G1" s="101"/>
      <c r="H1" s="101"/>
      <c r="I1" s="101"/>
      <c r="J1" s="101"/>
    </row>
    <row r="2" spans="1:10" ht="15.75" x14ac:dyDescent="0.25">
      <c r="A2" s="124" t="s">
        <v>802</v>
      </c>
      <c r="B2" s="124"/>
      <c r="C2" s="124"/>
      <c r="D2" s="124"/>
      <c r="E2" s="124"/>
      <c r="F2" s="124"/>
    </row>
    <row r="3" spans="1:10" x14ac:dyDescent="0.25">
      <c r="A3" s="76" t="s">
        <v>509</v>
      </c>
      <c r="B3" s="64"/>
      <c r="C3" s="64"/>
      <c r="D3" s="64"/>
      <c r="E3" s="64"/>
      <c r="F3" s="64"/>
    </row>
    <row r="4" spans="1:10" ht="25.5" x14ac:dyDescent="0.25">
      <c r="A4" s="86" t="s">
        <v>803</v>
      </c>
      <c r="B4" s="86" t="s">
        <v>804</v>
      </c>
      <c r="C4" s="86" t="s">
        <v>805</v>
      </c>
      <c r="D4" s="86" t="s">
        <v>806</v>
      </c>
      <c r="E4" s="86" t="s">
        <v>807</v>
      </c>
      <c r="F4" s="86" t="s">
        <v>808</v>
      </c>
    </row>
    <row r="5" spans="1:10" x14ac:dyDescent="0.25">
      <c r="A5" s="87" t="s">
        <v>809</v>
      </c>
      <c r="B5" s="87" t="s">
        <v>810</v>
      </c>
      <c r="C5" s="88">
        <v>1</v>
      </c>
      <c r="D5" s="88">
        <v>1</v>
      </c>
      <c r="E5" s="88" t="s">
        <v>509</v>
      </c>
      <c r="F5" s="87" t="s">
        <v>509</v>
      </c>
    </row>
    <row r="6" spans="1:10" ht="24.75" x14ac:dyDescent="0.25">
      <c r="A6" s="87" t="s">
        <v>809</v>
      </c>
      <c r="B6" s="87" t="s">
        <v>811</v>
      </c>
      <c r="C6" s="88">
        <v>1</v>
      </c>
      <c r="D6" s="88"/>
      <c r="E6" s="88">
        <v>1</v>
      </c>
      <c r="F6" s="87"/>
    </row>
    <row r="7" spans="1:10" ht="24.75" x14ac:dyDescent="0.25">
      <c r="A7" s="87" t="s">
        <v>809</v>
      </c>
      <c r="B7" s="87" t="s">
        <v>812</v>
      </c>
      <c r="C7" s="88">
        <v>1</v>
      </c>
      <c r="D7" s="88"/>
      <c r="E7" s="88">
        <v>1</v>
      </c>
      <c r="F7" s="87"/>
    </row>
    <row r="8" spans="1:10" ht="24.75" x14ac:dyDescent="0.25">
      <c r="A8" s="87" t="s">
        <v>809</v>
      </c>
      <c r="B8" s="87" t="s">
        <v>813</v>
      </c>
      <c r="C8" s="88">
        <v>1</v>
      </c>
      <c r="D8" s="88"/>
      <c r="E8" s="88">
        <v>1</v>
      </c>
      <c r="F8" s="87"/>
    </row>
    <row r="9" spans="1:10" x14ac:dyDescent="0.25">
      <c r="A9" s="87" t="s">
        <v>809</v>
      </c>
      <c r="B9" s="87" t="s">
        <v>814</v>
      </c>
      <c r="C9" s="88">
        <v>1</v>
      </c>
      <c r="D9" s="88"/>
      <c r="E9" s="88">
        <v>1</v>
      </c>
      <c r="F9" s="87"/>
    </row>
    <row r="10" spans="1:10" x14ac:dyDescent="0.25">
      <c r="A10" s="87" t="s">
        <v>809</v>
      </c>
      <c r="B10" s="87" t="s">
        <v>815</v>
      </c>
      <c r="C10" s="88">
        <v>1</v>
      </c>
      <c r="D10" s="88"/>
      <c r="E10" s="88">
        <v>1</v>
      </c>
      <c r="F10" s="87"/>
    </row>
    <row r="11" spans="1:10" ht="24.75" x14ac:dyDescent="0.25">
      <c r="A11" s="87" t="s">
        <v>809</v>
      </c>
      <c r="B11" s="87" t="s">
        <v>816</v>
      </c>
      <c r="C11" s="88">
        <v>1</v>
      </c>
      <c r="D11" s="88"/>
      <c r="E11" s="88">
        <v>1</v>
      </c>
      <c r="F11" s="87"/>
    </row>
    <row r="12" spans="1:10" ht="24.75" x14ac:dyDescent="0.25">
      <c r="A12" s="87" t="s">
        <v>809</v>
      </c>
      <c r="B12" s="87" t="s">
        <v>817</v>
      </c>
      <c r="C12" s="88">
        <v>1</v>
      </c>
      <c r="D12" s="88"/>
      <c r="E12" s="88">
        <v>1</v>
      </c>
      <c r="F12" s="87"/>
    </row>
    <row r="13" spans="1:10" ht="28.5" customHeight="1" x14ac:dyDescent="0.25">
      <c r="A13" s="87" t="s">
        <v>809</v>
      </c>
      <c r="B13" s="87" t="s">
        <v>818</v>
      </c>
      <c r="C13" s="88">
        <v>1</v>
      </c>
      <c r="D13" s="88"/>
      <c r="E13" s="88">
        <v>1</v>
      </c>
      <c r="F13" s="87"/>
    </row>
    <row r="14" spans="1:10" x14ac:dyDescent="0.25">
      <c r="A14" s="87" t="s">
        <v>809</v>
      </c>
      <c r="B14" s="87" t="s">
        <v>819</v>
      </c>
      <c r="C14" s="88">
        <v>1</v>
      </c>
      <c r="D14" s="88"/>
      <c r="E14" s="88">
        <v>1</v>
      </c>
      <c r="F14" s="87"/>
    </row>
    <row r="15" spans="1:10" x14ac:dyDescent="0.25">
      <c r="A15" s="87" t="s">
        <v>809</v>
      </c>
      <c r="B15" s="87" t="s">
        <v>820</v>
      </c>
      <c r="C15" s="88">
        <v>1</v>
      </c>
      <c r="D15" s="88"/>
      <c r="E15" s="88">
        <v>1</v>
      </c>
      <c r="F15" s="87"/>
    </row>
    <row r="16" spans="1:10" x14ac:dyDescent="0.25">
      <c r="A16" s="87" t="s">
        <v>809</v>
      </c>
      <c r="B16" s="87" t="s">
        <v>821</v>
      </c>
      <c r="C16" s="88">
        <v>1</v>
      </c>
      <c r="D16" s="88"/>
      <c r="E16" s="88">
        <v>1</v>
      </c>
      <c r="F16" s="87"/>
    </row>
    <row r="17" spans="1:6" x14ac:dyDescent="0.25">
      <c r="A17" s="87" t="s">
        <v>809</v>
      </c>
      <c r="B17" s="87" t="s">
        <v>822</v>
      </c>
      <c r="C17" s="88">
        <v>1</v>
      </c>
      <c r="D17" s="88"/>
      <c r="E17" s="88">
        <v>1</v>
      </c>
      <c r="F17" s="87" t="s">
        <v>509</v>
      </c>
    </row>
    <row r="18" spans="1:6" x14ac:dyDescent="0.25">
      <c r="A18" s="87" t="s">
        <v>823</v>
      </c>
      <c r="B18" s="87" t="s">
        <v>824</v>
      </c>
      <c r="C18" s="88">
        <v>1</v>
      </c>
      <c r="D18" s="88"/>
      <c r="E18" s="88">
        <v>1</v>
      </c>
      <c r="F18" s="87" t="s">
        <v>509</v>
      </c>
    </row>
    <row r="19" spans="1:6" x14ac:dyDescent="0.25">
      <c r="A19" s="86" t="s">
        <v>825</v>
      </c>
      <c r="B19" s="86"/>
      <c r="C19" s="86">
        <v>14</v>
      </c>
      <c r="D19" s="86">
        <v>1</v>
      </c>
      <c r="E19" s="86">
        <v>13</v>
      </c>
      <c r="F19" s="86" t="s">
        <v>509</v>
      </c>
    </row>
    <row r="20" spans="1:6" x14ac:dyDescent="0.25">
      <c r="A20" s="87" t="s">
        <v>826</v>
      </c>
      <c r="B20" s="87" t="s">
        <v>827</v>
      </c>
      <c r="C20" s="88">
        <v>1</v>
      </c>
      <c r="D20" s="88"/>
      <c r="E20" s="88">
        <v>1</v>
      </c>
      <c r="F20" s="87" t="s">
        <v>509</v>
      </c>
    </row>
    <row r="21" spans="1:6" x14ac:dyDescent="0.25">
      <c r="A21" s="87" t="s">
        <v>826</v>
      </c>
      <c r="B21" s="87" t="s">
        <v>828</v>
      </c>
      <c r="C21" s="88">
        <v>1</v>
      </c>
      <c r="D21" s="88"/>
      <c r="E21" s="88">
        <v>1</v>
      </c>
      <c r="F21" s="87" t="s">
        <v>509</v>
      </c>
    </row>
    <row r="22" spans="1:6" x14ac:dyDescent="0.25">
      <c r="A22" s="86" t="s">
        <v>825</v>
      </c>
      <c r="B22" s="86"/>
      <c r="C22" s="86">
        <v>2</v>
      </c>
      <c r="D22" s="86" t="s">
        <v>509</v>
      </c>
      <c r="E22" s="86">
        <v>2</v>
      </c>
      <c r="F22" s="86" t="s">
        <v>509</v>
      </c>
    </row>
    <row r="23" spans="1:6" x14ac:dyDescent="0.25">
      <c r="A23" s="86" t="s">
        <v>825</v>
      </c>
      <c r="B23" s="86"/>
      <c r="C23" s="86">
        <v>16</v>
      </c>
      <c r="D23" s="86">
        <v>1</v>
      </c>
      <c r="E23" s="86">
        <v>15</v>
      </c>
      <c r="F23" s="86"/>
    </row>
    <row r="24" spans="1:6" ht="36.75" customHeight="1" x14ac:dyDescent="0.25">
      <c r="A24" s="125"/>
      <c r="B24" s="125"/>
      <c r="C24" s="125"/>
      <c r="D24" s="125"/>
      <c r="E24" s="125"/>
      <c r="F24" s="125"/>
    </row>
  </sheetData>
  <mergeCells count="3">
    <mergeCell ref="A2:F2"/>
    <mergeCell ref="A24:F24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4"/>
  <sheetViews>
    <sheetView workbookViewId="0">
      <selection activeCell="R24" sqref="R24"/>
    </sheetView>
  </sheetViews>
  <sheetFormatPr baseColWidth="10" defaultColWidth="11.42578125" defaultRowHeight="15" x14ac:dyDescent="0.25"/>
  <cols>
    <col min="1" max="1" width="3.42578125" customWidth="1"/>
    <col min="2" max="5" width="11.5703125" bestFit="1" customWidth="1"/>
    <col min="6" max="10" width="11" bestFit="1" customWidth="1"/>
    <col min="11" max="11" width="11.5703125" bestFit="1" customWidth="1"/>
    <col min="12" max="12" width="11" bestFit="1" customWidth="1"/>
    <col min="13" max="13" width="12.28515625" bestFit="1" customWidth="1"/>
    <col min="14" max="17" width="11" bestFit="1" customWidth="1"/>
    <col min="18" max="18" width="11.140625" bestFit="1" customWidth="1"/>
  </cols>
  <sheetData>
    <row r="1" spans="1:18" ht="36.75" customHeight="1" x14ac:dyDescent="0.25">
      <c r="A1" s="134" t="s">
        <v>829</v>
      </c>
      <c r="B1" s="135" t="s">
        <v>830</v>
      </c>
      <c r="C1" s="136"/>
      <c r="D1" s="136"/>
      <c r="E1" s="89">
        <f>E2*12</f>
        <v>482489.6399999999</v>
      </c>
      <c r="F1" s="89">
        <f t="shared" ref="F1:R1" si="0">F2*12</f>
        <v>276718.44</v>
      </c>
      <c r="G1" s="89">
        <f t="shared" si="0"/>
        <v>276718.44</v>
      </c>
      <c r="H1" s="89">
        <f t="shared" si="0"/>
        <v>276718.44</v>
      </c>
      <c r="I1" s="89">
        <f t="shared" si="0"/>
        <v>276718.44</v>
      </c>
      <c r="J1" s="89">
        <f t="shared" si="0"/>
        <v>172699.67999999996</v>
      </c>
      <c r="K1" s="89">
        <f t="shared" si="0"/>
        <v>172699.67999999996</v>
      </c>
      <c r="L1" s="89">
        <f t="shared" si="0"/>
        <v>153828.96</v>
      </c>
      <c r="M1" s="89">
        <f t="shared" si="0"/>
        <v>153828.96</v>
      </c>
      <c r="N1" s="89">
        <f t="shared" si="0"/>
        <v>136626.96</v>
      </c>
      <c r="O1" s="89">
        <f t="shared" si="0"/>
        <v>136626.96</v>
      </c>
      <c r="P1" s="89">
        <f t="shared" si="0"/>
        <v>136626.96</v>
      </c>
      <c r="Q1" s="89">
        <f t="shared" si="0"/>
        <v>136626.96</v>
      </c>
      <c r="R1" s="89">
        <f t="shared" si="0"/>
        <v>153831.6</v>
      </c>
    </row>
    <row r="2" spans="1:18" ht="15" customHeight="1" x14ac:dyDescent="0.25">
      <c r="A2" s="134"/>
      <c r="B2" s="135" t="s">
        <v>831</v>
      </c>
      <c r="C2" s="136"/>
      <c r="D2" s="136"/>
      <c r="E2" s="90">
        <f>SUM(E3:E5)</f>
        <v>40207.469999999994</v>
      </c>
      <c r="F2" s="90">
        <f t="shared" ref="F2:Q2" si="1">SUM(F3:F5)</f>
        <v>23059.87</v>
      </c>
      <c r="G2" s="90">
        <f>SUM(G3:G5)</f>
        <v>23059.87</v>
      </c>
      <c r="H2" s="90">
        <f t="shared" si="1"/>
        <v>23059.87</v>
      </c>
      <c r="I2" s="90">
        <f t="shared" si="1"/>
        <v>23059.87</v>
      </c>
      <c r="J2" s="90">
        <f t="shared" si="1"/>
        <v>14391.639999999998</v>
      </c>
      <c r="K2" s="90">
        <f t="shared" si="1"/>
        <v>14391.639999999998</v>
      </c>
      <c r="L2" s="90">
        <f t="shared" si="1"/>
        <v>12819.08</v>
      </c>
      <c r="M2" s="90">
        <f t="shared" si="1"/>
        <v>12819.08</v>
      </c>
      <c r="N2" s="90">
        <f t="shared" si="1"/>
        <v>11385.58</v>
      </c>
      <c r="O2" s="90">
        <f t="shared" si="1"/>
        <v>11385.58</v>
      </c>
      <c r="P2" s="90">
        <f t="shared" si="1"/>
        <v>11385.58</v>
      </c>
      <c r="Q2" s="90">
        <f t="shared" si="1"/>
        <v>11385.58</v>
      </c>
      <c r="R2" s="90">
        <f>SUM(R3:R5)</f>
        <v>12819.300000000001</v>
      </c>
    </row>
    <row r="3" spans="1:18" ht="15" customHeight="1" x14ac:dyDescent="0.25">
      <c r="A3" s="134"/>
      <c r="B3" s="130" t="s">
        <v>832</v>
      </c>
      <c r="C3" s="126" t="s">
        <v>833</v>
      </c>
      <c r="D3" s="127"/>
      <c r="E3" s="90">
        <v>790.43</v>
      </c>
      <c r="F3" s="90">
        <v>430.43</v>
      </c>
      <c r="G3" s="90">
        <v>430.43</v>
      </c>
      <c r="H3" s="90">
        <v>430.43</v>
      </c>
      <c r="I3" s="90">
        <v>430.43</v>
      </c>
      <c r="J3" s="90">
        <v>251.25</v>
      </c>
      <c r="K3" s="90">
        <v>251.25</v>
      </c>
      <c r="L3" s="91">
        <v>219.25</v>
      </c>
      <c r="M3" s="91">
        <v>219.25</v>
      </c>
      <c r="N3" s="92">
        <v>186.55</v>
      </c>
      <c r="O3" s="92">
        <v>186.55</v>
      </c>
      <c r="P3" s="92">
        <v>186.55</v>
      </c>
      <c r="Q3" s="92">
        <v>186.55</v>
      </c>
      <c r="R3" s="90">
        <v>219.25</v>
      </c>
    </row>
    <row r="4" spans="1:18" ht="15" customHeight="1" x14ac:dyDescent="0.25">
      <c r="A4" s="134"/>
      <c r="B4" s="131"/>
      <c r="C4" s="126" t="s">
        <v>834</v>
      </c>
      <c r="D4" s="127"/>
      <c r="E4" s="90">
        <v>6398.99</v>
      </c>
      <c r="F4" s="90">
        <v>3484.63</v>
      </c>
      <c r="G4" s="90">
        <v>3484.63</v>
      </c>
      <c r="H4" s="90">
        <v>3484.63</v>
      </c>
      <c r="I4" s="90">
        <v>3484.63</v>
      </c>
      <c r="J4" s="90">
        <v>2034.01</v>
      </c>
      <c r="K4" s="90">
        <v>2034.01</v>
      </c>
      <c r="L4" s="90">
        <v>1774.99</v>
      </c>
      <c r="M4" s="90">
        <v>1774.99</v>
      </c>
      <c r="N4" s="90">
        <v>1510.26</v>
      </c>
      <c r="O4" s="90">
        <v>1510.26</v>
      </c>
      <c r="P4" s="90">
        <v>1510.26</v>
      </c>
      <c r="Q4" s="90">
        <v>1510.26</v>
      </c>
      <c r="R4" s="90">
        <v>1774.99</v>
      </c>
    </row>
    <row r="5" spans="1:18" ht="27" customHeight="1" x14ac:dyDescent="0.25">
      <c r="A5" s="134"/>
      <c r="B5" s="126" t="s">
        <v>835</v>
      </c>
      <c r="C5" s="127"/>
      <c r="D5" s="127"/>
      <c r="E5" s="90">
        <f>E6+5461.85</f>
        <v>33018.049999999996</v>
      </c>
      <c r="F5" s="90">
        <f>F6+2974.3</f>
        <v>19144.809999999998</v>
      </c>
      <c r="G5" s="90">
        <f t="shared" ref="G5:I5" si="2">G6+2974.3</f>
        <v>19144.809999999998</v>
      </c>
      <c r="H5" s="90">
        <f t="shared" si="2"/>
        <v>19144.809999999998</v>
      </c>
      <c r="I5" s="90">
        <f t="shared" si="2"/>
        <v>19144.809999999998</v>
      </c>
      <c r="J5" s="90">
        <f>J6+1736.13</f>
        <v>12106.379999999997</v>
      </c>
      <c r="K5" s="90">
        <f>K6+1736.13</f>
        <v>12106.379999999997</v>
      </c>
      <c r="L5" s="90">
        <f>L6+1515.04</f>
        <v>10824.84</v>
      </c>
      <c r="M5" s="90">
        <f>M6+1515.04</f>
        <v>10824.84</v>
      </c>
      <c r="N5" s="90">
        <f>N6+1289.08</f>
        <v>9688.77</v>
      </c>
      <c r="O5" s="90">
        <f t="shared" ref="O5:Q5" si="3">O6+1289.08</f>
        <v>9688.77</v>
      </c>
      <c r="P5" s="90">
        <f t="shared" si="3"/>
        <v>9688.77</v>
      </c>
      <c r="Q5" s="90">
        <f t="shared" si="3"/>
        <v>9688.77</v>
      </c>
      <c r="R5" s="90">
        <f>R6+1515.04</f>
        <v>10825.060000000001</v>
      </c>
    </row>
    <row r="6" spans="1:18" ht="15" customHeight="1" x14ac:dyDescent="0.25">
      <c r="A6" s="134"/>
      <c r="B6" s="126" t="s">
        <v>836</v>
      </c>
      <c r="C6" s="127"/>
      <c r="D6" s="127"/>
      <c r="E6" s="90">
        <f>E11-E7</f>
        <v>27556.199999999997</v>
      </c>
      <c r="F6" s="90">
        <f>F11-F7</f>
        <v>16170.509999999998</v>
      </c>
      <c r="G6" s="90">
        <f t="shared" ref="G6:R6" si="4">G11-G7</f>
        <v>16170.509999999998</v>
      </c>
      <c r="H6" s="90">
        <f t="shared" si="4"/>
        <v>16170.509999999998</v>
      </c>
      <c r="I6" s="90">
        <f>I11-I7</f>
        <v>16170.509999999998</v>
      </c>
      <c r="J6" s="90">
        <f>J11-J7</f>
        <v>10370.249999999998</v>
      </c>
      <c r="K6" s="90">
        <f t="shared" si="4"/>
        <v>10370.249999999998</v>
      </c>
      <c r="L6" s="90">
        <f t="shared" si="4"/>
        <v>9309.7999999999993</v>
      </c>
      <c r="M6" s="90">
        <f t="shared" si="4"/>
        <v>9309.7999999999993</v>
      </c>
      <c r="N6" s="90">
        <f t="shared" si="4"/>
        <v>8399.69</v>
      </c>
      <c r="O6" s="90">
        <f t="shared" si="4"/>
        <v>8399.69</v>
      </c>
      <c r="P6" s="90">
        <f t="shared" si="4"/>
        <v>8399.69</v>
      </c>
      <c r="Q6" s="90">
        <f t="shared" si="4"/>
        <v>8399.69</v>
      </c>
      <c r="R6" s="90">
        <f t="shared" si="4"/>
        <v>9310.02</v>
      </c>
    </row>
    <row r="7" spans="1:18" ht="15" customHeight="1" x14ac:dyDescent="0.25">
      <c r="A7" s="134"/>
      <c r="B7" s="129" t="s">
        <v>837</v>
      </c>
      <c r="C7" s="126" t="s">
        <v>838</v>
      </c>
      <c r="D7" s="127"/>
      <c r="E7" s="90">
        <f>SUM(E8:E10)</f>
        <v>8653.2900000000009</v>
      </c>
      <c r="F7" s="90">
        <f>SUM(F8:F10)</f>
        <v>4061.5200000000004</v>
      </c>
      <c r="G7" s="90">
        <f t="shared" ref="G7:R7" si="5">SUM(G8:G10)</f>
        <v>4061.5200000000004</v>
      </c>
      <c r="H7" s="90">
        <f t="shared" si="5"/>
        <v>4061.5200000000004</v>
      </c>
      <c r="I7" s="90">
        <f t="shared" si="5"/>
        <v>4061.5200000000004</v>
      </c>
      <c r="J7" s="90">
        <f t="shared" si="5"/>
        <v>1909.0300000000002</v>
      </c>
      <c r="K7" s="90">
        <f t="shared" si="5"/>
        <v>1909.0300000000002</v>
      </c>
      <c r="L7" s="90">
        <f t="shared" si="5"/>
        <v>1549.46</v>
      </c>
      <c r="M7" s="90">
        <f t="shared" si="5"/>
        <v>1549.46</v>
      </c>
      <c r="N7" s="90">
        <f t="shared" si="5"/>
        <v>1008.24</v>
      </c>
      <c r="O7" s="90">
        <f t="shared" si="5"/>
        <v>1008.24</v>
      </c>
      <c r="P7" s="90">
        <f t="shared" si="5"/>
        <v>1008.24</v>
      </c>
      <c r="Q7" s="90">
        <f t="shared" si="5"/>
        <v>1008.24</v>
      </c>
      <c r="R7" s="90">
        <f t="shared" si="5"/>
        <v>1549.24</v>
      </c>
    </row>
    <row r="8" spans="1:18" ht="15" customHeight="1" x14ac:dyDescent="0.25">
      <c r="A8" s="134"/>
      <c r="B8" s="130"/>
      <c r="C8" s="126" t="s">
        <v>839</v>
      </c>
      <c r="D8" s="127"/>
      <c r="E8" s="90">
        <v>1021.79</v>
      </c>
      <c r="F8" s="90">
        <v>556.41999999999996</v>
      </c>
      <c r="G8" s="90">
        <v>556.41999999999996</v>
      </c>
      <c r="H8" s="90">
        <v>556.41999999999996</v>
      </c>
      <c r="I8" s="90">
        <v>556.41999999999996</v>
      </c>
      <c r="J8" s="90">
        <v>324.79000000000002</v>
      </c>
      <c r="K8" s="90">
        <v>324.79000000000002</v>
      </c>
      <c r="L8" s="90">
        <v>283.43</v>
      </c>
      <c r="M8" s="90">
        <v>283.43</v>
      </c>
      <c r="N8" s="90">
        <v>241.16</v>
      </c>
      <c r="O8" s="90">
        <v>241.16</v>
      </c>
      <c r="P8" s="90">
        <v>241.16</v>
      </c>
      <c r="Q8" s="90">
        <v>241.16</v>
      </c>
      <c r="R8" s="90">
        <v>283.43</v>
      </c>
    </row>
    <row r="9" spans="1:18" ht="15" customHeight="1" x14ac:dyDescent="0.25">
      <c r="A9" s="134"/>
      <c r="B9" s="130"/>
      <c r="C9" s="126" t="s">
        <v>834</v>
      </c>
      <c r="D9" s="127"/>
      <c r="E9" s="90">
        <v>1092.75</v>
      </c>
      <c r="F9" s="90">
        <v>595.07000000000005</v>
      </c>
      <c r="G9" s="90">
        <v>595.07000000000005</v>
      </c>
      <c r="H9" s="90">
        <v>595.07000000000005</v>
      </c>
      <c r="I9" s="90">
        <v>595.07000000000005</v>
      </c>
      <c r="J9" s="90">
        <v>347.35</v>
      </c>
      <c r="K9" s="90">
        <v>347.35</v>
      </c>
      <c r="L9" s="90">
        <v>303.11</v>
      </c>
      <c r="M9" s="90">
        <v>303.11</v>
      </c>
      <c r="N9" s="90">
        <v>104.16</v>
      </c>
      <c r="O9" s="90">
        <v>104.16</v>
      </c>
      <c r="P9" s="90">
        <v>104.16</v>
      </c>
      <c r="Q9" s="90">
        <v>104.16</v>
      </c>
      <c r="R9" s="90">
        <v>303.11</v>
      </c>
    </row>
    <row r="10" spans="1:18" x14ac:dyDescent="0.25">
      <c r="A10" s="134"/>
      <c r="B10" s="131"/>
      <c r="C10" s="126" t="s">
        <v>840</v>
      </c>
      <c r="D10" s="127"/>
      <c r="E10" s="90">
        <v>6538.75</v>
      </c>
      <c r="F10" s="90">
        <v>2910.03</v>
      </c>
      <c r="G10" s="90">
        <v>2910.03</v>
      </c>
      <c r="H10" s="90">
        <v>2910.03</v>
      </c>
      <c r="I10" s="90">
        <v>2910.03</v>
      </c>
      <c r="J10" s="90">
        <v>1236.8900000000001</v>
      </c>
      <c r="K10" s="90">
        <v>1236.8900000000001</v>
      </c>
      <c r="L10" s="90">
        <v>962.92</v>
      </c>
      <c r="M10" s="90">
        <v>962.92</v>
      </c>
      <c r="N10" s="90">
        <v>662.92</v>
      </c>
      <c r="O10" s="90">
        <v>662.92</v>
      </c>
      <c r="P10" s="90">
        <v>662.92</v>
      </c>
      <c r="Q10" s="90">
        <v>662.92</v>
      </c>
      <c r="R10" s="90">
        <v>962.7</v>
      </c>
    </row>
    <row r="11" spans="1:18" ht="15" customHeight="1" x14ac:dyDescent="0.25">
      <c r="A11" s="134"/>
      <c r="B11" s="129" t="s">
        <v>841</v>
      </c>
      <c r="C11" s="126" t="s">
        <v>842</v>
      </c>
      <c r="D11" s="127"/>
      <c r="E11" s="90">
        <f>SUM(E12:E14)</f>
        <v>36209.49</v>
      </c>
      <c r="F11" s="90">
        <f>SUM(F12:F14)</f>
        <v>20232.03</v>
      </c>
      <c r="G11" s="90">
        <f t="shared" ref="G11:R11" si="6">SUM(G12:G14)</f>
        <v>20232.03</v>
      </c>
      <c r="H11" s="90">
        <f t="shared" si="6"/>
        <v>20232.03</v>
      </c>
      <c r="I11" s="90">
        <f t="shared" si="6"/>
        <v>20232.03</v>
      </c>
      <c r="J11" s="90">
        <f t="shared" si="6"/>
        <v>12279.279999999999</v>
      </c>
      <c r="K11" s="90">
        <f t="shared" si="6"/>
        <v>12279.279999999999</v>
      </c>
      <c r="L11" s="90">
        <f t="shared" si="6"/>
        <v>10859.26</v>
      </c>
      <c r="M11" s="90">
        <f t="shared" si="6"/>
        <v>10859.26</v>
      </c>
      <c r="N11" s="90">
        <f t="shared" si="6"/>
        <v>9407.93</v>
      </c>
      <c r="O11" s="90">
        <f t="shared" si="6"/>
        <v>9407.93</v>
      </c>
      <c r="P11" s="90">
        <f t="shared" si="6"/>
        <v>9407.93</v>
      </c>
      <c r="Q11" s="90">
        <f t="shared" si="6"/>
        <v>9407.93</v>
      </c>
      <c r="R11" s="90">
        <f t="shared" si="6"/>
        <v>10859.26</v>
      </c>
    </row>
    <row r="12" spans="1:18" ht="22.5" x14ac:dyDescent="0.25">
      <c r="A12" s="134"/>
      <c r="B12" s="130"/>
      <c r="C12" s="132" t="s">
        <v>843</v>
      </c>
      <c r="D12" s="96" t="s">
        <v>844</v>
      </c>
      <c r="E12" s="90">
        <v>1021.79</v>
      </c>
      <c r="F12" s="90">
        <v>556.41999999999996</v>
      </c>
      <c r="G12" s="90">
        <v>556.41999999999996</v>
      </c>
      <c r="H12" s="90">
        <v>556.41999999999996</v>
      </c>
      <c r="I12" s="90">
        <v>556.41999999999996</v>
      </c>
      <c r="J12" s="90">
        <v>324.79000000000002</v>
      </c>
      <c r="K12" s="90">
        <v>324.79000000000002</v>
      </c>
      <c r="L12" s="90">
        <v>283.43</v>
      </c>
      <c r="M12" s="90">
        <v>283.43</v>
      </c>
      <c r="N12" s="90">
        <v>241.16</v>
      </c>
      <c r="O12" s="90">
        <v>241.16</v>
      </c>
      <c r="P12" s="90">
        <v>241.16</v>
      </c>
      <c r="Q12" s="90">
        <v>241.16</v>
      </c>
      <c r="R12" s="90">
        <v>283.43</v>
      </c>
    </row>
    <row r="13" spans="1:18" x14ac:dyDescent="0.25">
      <c r="A13" s="134"/>
      <c r="B13" s="130"/>
      <c r="C13" s="133"/>
      <c r="D13" s="96" t="s">
        <v>845</v>
      </c>
      <c r="E13" s="90">
        <v>1128.18</v>
      </c>
      <c r="F13" s="90">
        <v>1128.18</v>
      </c>
      <c r="G13" s="90">
        <v>1128.18</v>
      </c>
      <c r="H13" s="90">
        <v>1128.18</v>
      </c>
      <c r="I13" s="90">
        <v>1128.18</v>
      </c>
      <c r="J13" s="90">
        <v>1128.18</v>
      </c>
      <c r="K13" s="90">
        <v>1128.18</v>
      </c>
      <c r="L13" s="90">
        <v>1128.18</v>
      </c>
      <c r="M13" s="90">
        <v>1128.18</v>
      </c>
      <c r="N13" s="90">
        <v>1128.18</v>
      </c>
      <c r="O13" s="90">
        <v>1128.18</v>
      </c>
      <c r="P13" s="90">
        <v>1128.18</v>
      </c>
      <c r="Q13" s="90">
        <v>1128.18</v>
      </c>
      <c r="R13" s="90">
        <v>1128.18</v>
      </c>
    </row>
    <row r="14" spans="1:18" ht="15" customHeight="1" x14ac:dyDescent="0.25">
      <c r="A14" s="134"/>
      <c r="B14" s="131"/>
      <c r="C14" s="126" t="s">
        <v>846</v>
      </c>
      <c r="D14" s="127"/>
      <c r="E14" s="90">
        <v>34059.519999999997</v>
      </c>
      <c r="F14" s="90">
        <v>18547.43</v>
      </c>
      <c r="G14" s="90">
        <v>18547.43</v>
      </c>
      <c r="H14" s="90">
        <v>18547.43</v>
      </c>
      <c r="I14" s="90">
        <v>18547.43</v>
      </c>
      <c r="J14" s="90">
        <v>10826.31</v>
      </c>
      <c r="K14" s="90">
        <v>10826.31</v>
      </c>
      <c r="L14" s="90">
        <v>9447.65</v>
      </c>
      <c r="M14" s="90">
        <v>9447.65</v>
      </c>
      <c r="N14" s="90">
        <v>8038.59</v>
      </c>
      <c r="O14" s="90">
        <v>8038.59</v>
      </c>
      <c r="P14" s="90">
        <v>8038.59</v>
      </c>
      <c r="Q14" s="90">
        <v>8038.59</v>
      </c>
      <c r="R14" s="90">
        <v>9447.65</v>
      </c>
    </row>
    <row r="15" spans="1:18" s="95" customFormat="1" ht="36" x14ac:dyDescent="0.25">
      <c r="A15" s="134"/>
      <c r="B15" s="126" t="s">
        <v>804</v>
      </c>
      <c r="C15" s="127"/>
      <c r="D15" s="127"/>
      <c r="E15" s="94" t="s">
        <v>847</v>
      </c>
      <c r="F15" s="94" t="s">
        <v>848</v>
      </c>
      <c r="G15" s="94" t="s">
        <v>849</v>
      </c>
      <c r="H15" s="94" t="s">
        <v>850</v>
      </c>
      <c r="I15" s="94" t="s">
        <v>851</v>
      </c>
      <c r="J15" s="94" t="s">
        <v>852</v>
      </c>
      <c r="K15" s="94" t="s">
        <v>853</v>
      </c>
      <c r="L15" s="94" t="s">
        <v>854</v>
      </c>
      <c r="M15" s="94" t="s">
        <v>855</v>
      </c>
      <c r="N15" s="94" t="s">
        <v>856</v>
      </c>
      <c r="O15" s="94" t="s">
        <v>857</v>
      </c>
      <c r="P15" s="94" t="s">
        <v>858</v>
      </c>
      <c r="Q15" s="94" t="s">
        <v>859</v>
      </c>
      <c r="R15" s="94" t="s">
        <v>860</v>
      </c>
    </row>
    <row r="16" spans="1:18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x14ac:dyDescent="0.25">
      <c r="A17" s="93" t="s">
        <v>861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9" spans="1:14" ht="15" customHeight="1" x14ac:dyDescent="0.25">
      <c r="A19" s="128" t="s">
        <v>862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1" spans="1:14" x14ac:dyDescent="0.25">
      <c r="A21" t="s">
        <v>863</v>
      </c>
      <c r="E21" s="1"/>
    </row>
    <row r="22" spans="1:14" x14ac:dyDescent="0.25">
      <c r="E22" s="1"/>
    </row>
    <row r="23" spans="1:14" x14ac:dyDescent="0.25">
      <c r="E23" s="1"/>
    </row>
    <row r="24" spans="1:14" x14ac:dyDescent="0.25">
      <c r="E24" s="1"/>
    </row>
  </sheetData>
  <mergeCells count="19">
    <mergeCell ref="A19:L19"/>
    <mergeCell ref="B7:B10"/>
    <mergeCell ref="C7:D7"/>
    <mergeCell ref="C8:D8"/>
    <mergeCell ref="C9:D9"/>
    <mergeCell ref="C10:D10"/>
    <mergeCell ref="B11:B14"/>
    <mergeCell ref="C11:D11"/>
    <mergeCell ref="C12:C13"/>
    <mergeCell ref="C14:D14"/>
    <mergeCell ref="A1:A15"/>
    <mergeCell ref="B1:D1"/>
    <mergeCell ref="B2:D2"/>
    <mergeCell ref="B3:B4"/>
    <mergeCell ref="C3:D3"/>
    <mergeCell ref="C4:D4"/>
    <mergeCell ref="B5:D5"/>
    <mergeCell ref="B6:D6"/>
    <mergeCell ref="B15:D15"/>
  </mergeCells>
  <printOptions horizontalCentered="1"/>
  <pageMargins left="0.11811023622047245" right="0.11811023622047245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INGRESOS</vt:lpstr>
      <vt:lpstr>EGRESOS</vt:lpstr>
      <vt:lpstr>3</vt:lpstr>
      <vt:lpstr>6</vt:lpstr>
      <vt:lpstr>8</vt:lpstr>
      <vt:lpstr>15</vt:lpstr>
      <vt:lpstr>16</vt:lpstr>
      <vt:lpstr>'3'!Títulos_a_imprimir</vt:lpstr>
      <vt:lpstr>EGRESOS!Títulos_a_imprimir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Estefania</cp:lastModifiedBy>
  <cp:revision/>
  <cp:lastPrinted>2019-01-08T22:49:46Z</cp:lastPrinted>
  <dcterms:created xsi:type="dcterms:W3CDTF">2018-12-14T20:56:32Z</dcterms:created>
  <dcterms:modified xsi:type="dcterms:W3CDTF">2019-02-06T19:11:37Z</dcterms:modified>
  <cp:category/>
  <cp:contentStatus/>
</cp:coreProperties>
</file>