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Gaby\Desktop\PRESUPUESTO 2018\PRESUPUESTO IMCO\ANEXO III.DESCENTRALIZADOS\SISMACC\"/>
    </mc:Choice>
  </mc:AlternateContent>
  <bookViews>
    <workbookView xWindow="0" yWindow="0" windowWidth="24000" windowHeight="9255" activeTab="21"/>
  </bookViews>
  <sheets>
    <sheet name="1" sheetId="3" r:id="rId1"/>
    <sheet name="2" sheetId="4" r:id="rId2"/>
    <sheet name="3" sheetId="5" r:id="rId3"/>
    <sheet name="4" sheetId="6" r:id="rId4"/>
    <sheet name="5" sheetId="7" r:id="rId5"/>
    <sheet name="6" sheetId="8" r:id="rId6"/>
    <sheet name="7" sheetId="9" r:id="rId7"/>
    <sheet name="8" sheetId="10" r:id="rId8"/>
    <sheet name="9" sheetId="11" r:id="rId9"/>
    <sheet name="10" sheetId="12" r:id="rId10"/>
    <sheet name="11" sheetId="13" r:id="rId11"/>
    <sheet name="12" sheetId="15" r:id="rId12"/>
    <sheet name="13" sheetId="16" r:id="rId13"/>
    <sheet name="14" sheetId="17" r:id="rId14"/>
    <sheet name="15" sheetId="18" r:id="rId15"/>
    <sheet name="16" sheetId="19" r:id="rId16"/>
    <sheet name="18" sheetId="21" r:id="rId17"/>
    <sheet name="19" sheetId="22" r:id="rId18"/>
    <sheet name="23" sheetId="26" r:id="rId19"/>
    <sheet name="26" sheetId="29" r:id="rId20"/>
    <sheet name="27" sheetId="30" r:id="rId21"/>
    <sheet name="28" sheetId="31" r:id="rId22"/>
  </sheets>
  <definedNames>
    <definedName name="_xlnm._FilterDatabase" localSheetId="21" hidden="1">'28'!$A$4:$F$42</definedName>
    <definedName name="_xlnm._FilterDatabase" localSheetId="2" hidden="1">'3'!$A$4:$C$415</definedName>
    <definedName name="_xlnm._FilterDatabase" localSheetId="3" hidden="1">'4'!$A$4:$C$165</definedName>
    <definedName name="_xlnm._FilterDatabase" localSheetId="5" hidden="1">'6'!$A$7:$C$144</definedName>
    <definedName name="_xlnm._FilterDatabase" localSheetId="6" hidden="1">'7'!$A$7:$D$75</definedName>
    <definedName name="_ftn1">'1'!#REF!</definedName>
    <definedName name="_ftn2">'5'!#REF!</definedName>
    <definedName name="_ftnref1">'1'!$A$5</definedName>
    <definedName name="_ftnref2">'5'!#REF!</definedName>
    <definedName name="_xlnm.Print_Area" localSheetId="15">'16'!$A$3:$ER$19</definedName>
    <definedName name="_xlnm.Print_Area" localSheetId="17">'19'!$A$1:$A$7</definedName>
    <definedName name="_xlnm.Print_Area" localSheetId="21">'28'!$A$1:$F$477</definedName>
    <definedName name="_xlnm.Print_Titles" localSheetId="15">'16'!$A:$D</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9" i="5" l="1"/>
  <c r="EN34" i="19" l="1"/>
  <c r="EN36" i="19" s="1"/>
  <c r="EN38" i="19" s="1"/>
  <c r="EQ32" i="19"/>
  <c r="EQ34" i="19" s="1"/>
  <c r="EQ36" i="19" s="1"/>
  <c r="EQ38" i="19" s="1"/>
  <c r="EP32" i="19"/>
  <c r="EP34" i="19" s="1"/>
  <c r="EP36" i="19" s="1"/>
  <c r="EP38" i="19" s="1"/>
  <c r="EO32" i="19"/>
  <c r="EO34" i="19" s="1"/>
  <c r="EO36" i="19" s="1"/>
  <c r="EO38" i="19" s="1"/>
  <c r="EN32" i="19"/>
  <c r="EM32" i="19"/>
  <c r="EM34" i="19" s="1"/>
  <c r="EM36" i="19" s="1"/>
  <c r="EM38" i="19" s="1"/>
  <c r="EL32" i="19"/>
  <c r="EL34" i="19" s="1"/>
  <c r="EL36" i="19" s="1"/>
  <c r="EL38" i="19" s="1"/>
  <c r="EK34" i="19"/>
  <c r="EK36" i="19" s="1"/>
  <c r="EK38" i="19" s="1"/>
  <c r="EH34" i="19"/>
  <c r="EH36" i="19" s="1"/>
  <c r="EH38" i="19" s="1"/>
  <c r="EG34" i="19"/>
  <c r="EG36" i="19" s="1"/>
  <c r="EG38" i="19" s="1"/>
  <c r="EK32" i="19"/>
  <c r="EJ32" i="19"/>
  <c r="EJ34" i="19" s="1"/>
  <c r="EJ36" i="19" s="1"/>
  <c r="EJ38" i="19" s="1"/>
  <c r="EI32" i="19"/>
  <c r="EI34" i="19" s="1"/>
  <c r="EI36" i="19" s="1"/>
  <c r="EI38" i="19" s="1"/>
  <c r="EH32" i="19"/>
  <c r="EG32" i="19"/>
  <c r="EF32" i="19"/>
  <c r="EF34" i="19" s="1"/>
  <c r="EF36" i="19" s="1"/>
  <c r="EF38" i="19" s="1"/>
  <c r="EC32" i="19"/>
  <c r="EC34" i="19" s="1"/>
  <c r="EC36" i="19" s="1"/>
  <c r="EC38" i="19" s="1"/>
  <c r="EA32" i="19"/>
  <c r="EA34" i="19" s="1"/>
  <c r="EA36" i="19" s="1"/>
  <c r="EA38" i="19" s="1"/>
  <c r="F16" i="19"/>
  <c r="G16" i="19"/>
  <c r="H16" i="19"/>
  <c r="I16" i="19"/>
  <c r="J16" i="19"/>
  <c r="K16" i="19"/>
  <c r="L16" i="19"/>
  <c r="M16" i="19"/>
  <c r="N16" i="19"/>
  <c r="O16" i="19"/>
  <c r="P16" i="19"/>
  <c r="Q16" i="19"/>
  <c r="R16" i="19"/>
  <c r="S16" i="19"/>
  <c r="T16" i="19"/>
  <c r="U16" i="19"/>
  <c r="V16" i="19"/>
  <c r="W16" i="19"/>
  <c r="X16" i="19"/>
  <c r="Y16" i="19"/>
  <c r="Z16" i="19"/>
  <c r="AA16" i="19"/>
  <c r="AB16" i="19"/>
  <c r="AC16" i="19"/>
  <c r="AD16" i="19"/>
  <c r="AE16" i="19"/>
  <c r="AF16" i="19"/>
  <c r="AG16" i="19"/>
  <c r="AH16" i="19"/>
  <c r="AI16" i="19"/>
  <c r="AJ16" i="19"/>
  <c r="AK16" i="19"/>
  <c r="AL16" i="19"/>
  <c r="AM16" i="19"/>
  <c r="AN16" i="19"/>
  <c r="AO16" i="19"/>
  <c r="AP16" i="19"/>
  <c r="AQ16" i="19"/>
  <c r="AR16" i="19"/>
  <c r="AS16" i="19"/>
  <c r="AT16" i="19"/>
  <c r="AU16" i="19"/>
  <c r="AV16" i="19"/>
  <c r="AW16" i="19"/>
  <c r="AX16" i="19"/>
  <c r="AY16" i="19"/>
  <c r="AZ16" i="19"/>
  <c r="BA16" i="19"/>
  <c r="BB16" i="19"/>
  <c r="BC16" i="19"/>
  <c r="BD16" i="19"/>
  <c r="BE16" i="19"/>
  <c r="BF16" i="19"/>
  <c r="BG16" i="19"/>
  <c r="BH16" i="19"/>
  <c r="BI16" i="19"/>
  <c r="BJ16" i="19"/>
  <c r="BK16" i="19"/>
  <c r="BL16" i="19"/>
  <c r="BM16" i="19"/>
  <c r="BN16" i="19"/>
  <c r="BO16" i="19"/>
  <c r="BP16" i="19"/>
  <c r="BQ16" i="19"/>
  <c r="BR16" i="19"/>
  <c r="BS16" i="19"/>
  <c r="BT16" i="19"/>
  <c r="BU16" i="19"/>
  <c r="BV16" i="19"/>
  <c r="BW16" i="19"/>
  <c r="BX16" i="19"/>
  <c r="BY16" i="19"/>
  <c r="BZ16" i="19"/>
  <c r="CA16" i="19"/>
  <c r="CB16" i="19"/>
  <c r="CC16" i="19"/>
  <c r="CD16" i="19"/>
  <c r="CE16" i="19"/>
  <c r="CF16" i="19"/>
  <c r="CG16" i="19"/>
  <c r="CH16" i="19"/>
  <c r="CI16" i="19"/>
  <c r="CJ16" i="19"/>
  <c r="CK16" i="19"/>
  <c r="CL16" i="19"/>
  <c r="CM16" i="19"/>
  <c r="CN16" i="19"/>
  <c r="CO16" i="19"/>
  <c r="CP16" i="19"/>
  <c r="CQ16" i="19"/>
  <c r="CR16" i="19"/>
  <c r="CS16" i="19"/>
  <c r="CT16" i="19"/>
  <c r="CU16" i="19"/>
  <c r="CV16" i="19"/>
  <c r="CW16" i="19"/>
  <c r="CX16" i="19"/>
  <c r="CY16" i="19"/>
  <c r="CZ16" i="19"/>
  <c r="DA16" i="19"/>
  <c r="DB16" i="19"/>
  <c r="DC16" i="19"/>
  <c r="DD16" i="19"/>
  <c r="DE16" i="19"/>
  <c r="DF16" i="19"/>
  <c r="DG16" i="19"/>
  <c r="DH16" i="19"/>
  <c r="DI16" i="19"/>
  <c r="DJ16" i="19"/>
  <c r="DK16" i="19"/>
  <c r="DL16" i="19"/>
  <c r="DM16" i="19"/>
  <c r="DN16" i="19"/>
  <c r="DO16" i="19"/>
  <c r="DP16" i="19"/>
  <c r="DQ16" i="19"/>
  <c r="DR16" i="19"/>
  <c r="DS16" i="19"/>
  <c r="DT16" i="19"/>
  <c r="DU16" i="19"/>
  <c r="DV16" i="19"/>
  <c r="DW16" i="19"/>
  <c r="DX16" i="19"/>
  <c r="DY16" i="19"/>
  <c r="DZ16" i="19"/>
  <c r="EA16" i="19"/>
  <c r="EB16" i="19"/>
  <c r="EC16" i="19"/>
  <c r="ED16" i="19"/>
  <c r="EE16" i="19"/>
  <c r="EF16" i="19"/>
  <c r="EG16" i="19"/>
  <c r="EH16" i="19"/>
  <c r="EI16" i="19"/>
  <c r="EJ16" i="19"/>
  <c r="EK16" i="19"/>
  <c r="EL16" i="19"/>
  <c r="EM16" i="19"/>
  <c r="EN16" i="19"/>
  <c r="EO16" i="19"/>
  <c r="EP16" i="19"/>
  <c r="EQ16" i="19"/>
  <c r="ER16" i="19"/>
  <c r="E16" i="19"/>
  <c r="C10" i="3" l="1"/>
  <c r="C14" i="26" l="1"/>
  <c r="C11" i="26"/>
  <c r="D31" i="9"/>
  <c r="D30" i="9"/>
  <c r="D29" i="9"/>
  <c r="D28" i="9"/>
  <c r="D27" i="9"/>
  <c r="D26" i="9"/>
  <c r="D25" i="9"/>
  <c r="D24" i="9"/>
  <c r="D23" i="9"/>
  <c r="D22" i="9"/>
  <c r="D21" i="9"/>
  <c r="D20" i="9"/>
  <c r="D19" i="9"/>
  <c r="D18" i="9"/>
  <c r="D17" i="9"/>
  <c r="C220" i="5"/>
  <c r="C115" i="5"/>
  <c r="C47" i="5"/>
  <c r="C44" i="5"/>
  <c r="C464" i="31"/>
  <c r="C463" i="31" s="1"/>
  <c r="C416" i="31"/>
  <c r="C411" i="31"/>
  <c r="C410" i="31" s="1"/>
  <c r="C391" i="31"/>
  <c r="C390" i="31" s="1"/>
  <c r="C376" i="31"/>
  <c r="C375" i="31" s="1"/>
  <c r="C325" i="31"/>
  <c r="C324" i="31" s="1"/>
  <c r="C268" i="31"/>
  <c r="C267" i="31" s="1"/>
  <c r="C232" i="31"/>
  <c r="C231" i="31"/>
  <c r="C198" i="31"/>
  <c r="C197" i="31" s="1"/>
  <c r="C142" i="31"/>
  <c r="C141" i="31" s="1"/>
  <c r="C86" i="31"/>
  <c r="C85" i="31" s="1"/>
  <c r="C43" i="31"/>
  <c r="C7" i="31"/>
  <c r="C6" i="31" s="1"/>
  <c r="C415" i="31" l="1"/>
  <c r="C42" i="31"/>
  <c r="C5" i="31" l="1"/>
  <c r="DK30" i="19"/>
  <c r="DK32" i="19" s="1"/>
  <c r="DK34" i="19" s="1"/>
  <c r="DK36" i="19" s="1"/>
  <c r="DK38" i="19" s="1"/>
  <c r="DK14" i="19" s="1"/>
  <c r="DL30" i="19"/>
  <c r="DL32" i="19" s="1"/>
  <c r="DL34" i="19" s="1"/>
  <c r="DL36" i="19" s="1"/>
  <c r="DL38" i="19" s="1"/>
  <c r="DL14" i="19" s="1"/>
  <c r="DM30" i="19"/>
  <c r="DM32" i="19" s="1"/>
  <c r="DM34" i="19" s="1"/>
  <c r="DM36" i="19" s="1"/>
  <c r="DM38" i="19" s="1"/>
  <c r="DM14" i="19" s="1"/>
  <c r="DN30" i="19"/>
  <c r="DN32" i="19" s="1"/>
  <c r="DN34" i="19" s="1"/>
  <c r="DN36" i="19" s="1"/>
  <c r="DN38" i="19" s="1"/>
  <c r="DN14" i="19" s="1"/>
  <c r="DO30" i="19"/>
  <c r="DO32" i="19" s="1"/>
  <c r="DO34" i="19" s="1"/>
  <c r="DO36" i="19" s="1"/>
  <c r="DO38" i="19" s="1"/>
  <c r="DO14" i="19" s="1"/>
  <c r="DP30" i="19"/>
  <c r="DP32" i="19" s="1"/>
  <c r="DP34" i="19" s="1"/>
  <c r="DP36" i="19" s="1"/>
  <c r="DP38" i="19" s="1"/>
  <c r="DP14" i="19" s="1"/>
  <c r="DQ30" i="19"/>
  <c r="DQ32" i="19" s="1"/>
  <c r="DQ34" i="19" s="1"/>
  <c r="DQ36" i="19" s="1"/>
  <c r="DQ38" i="19" s="1"/>
  <c r="DQ14" i="19" s="1"/>
  <c r="DR30" i="19"/>
  <c r="DR32" i="19" s="1"/>
  <c r="DR34" i="19" s="1"/>
  <c r="DR36" i="19" s="1"/>
  <c r="DR38" i="19" s="1"/>
  <c r="DR14" i="19" s="1"/>
  <c r="DS30" i="19"/>
  <c r="DS32" i="19" s="1"/>
  <c r="DS34" i="19" s="1"/>
  <c r="DS36" i="19" s="1"/>
  <c r="DS38" i="19" s="1"/>
  <c r="DS14" i="19" s="1"/>
  <c r="DT30" i="19"/>
  <c r="DT32" i="19" s="1"/>
  <c r="DU30" i="19"/>
  <c r="DU32" i="19" s="1"/>
  <c r="DU34" i="19" s="1"/>
  <c r="DU36" i="19" s="1"/>
  <c r="DU38" i="19" s="1"/>
  <c r="DU14" i="19" s="1"/>
  <c r="DV30" i="19"/>
  <c r="DV32" i="19" s="1"/>
  <c r="DV34" i="19" s="1"/>
  <c r="DV36" i="19" s="1"/>
  <c r="DV38" i="19" s="1"/>
  <c r="DV14" i="19" s="1"/>
  <c r="DW30" i="19"/>
  <c r="DW32" i="19" s="1"/>
  <c r="DW34" i="19" s="1"/>
  <c r="DW36" i="19" s="1"/>
  <c r="DW38" i="19" s="1"/>
  <c r="DW14" i="19" s="1"/>
  <c r="DX30" i="19"/>
  <c r="DX32" i="19" s="1"/>
  <c r="DY30" i="19"/>
  <c r="DY32" i="19" s="1"/>
  <c r="DY34" i="19" s="1"/>
  <c r="DY36" i="19" s="1"/>
  <c r="DY38" i="19" s="1"/>
  <c r="DY14" i="19" s="1"/>
  <c r="DZ30" i="19"/>
  <c r="DZ32" i="19" s="1"/>
  <c r="DZ34" i="19" s="1"/>
  <c r="DZ36" i="19" s="1"/>
  <c r="DZ38" i="19" s="1"/>
  <c r="DZ14" i="19" s="1"/>
  <c r="EA30" i="19"/>
  <c r="EA14" i="19" s="1"/>
  <c r="EB30" i="19"/>
  <c r="EB32" i="19" s="1"/>
  <c r="EC30" i="19"/>
  <c r="EC14" i="19" s="1"/>
  <c r="ED30" i="19"/>
  <c r="ED32" i="19" s="1"/>
  <c r="ED34" i="19" s="1"/>
  <c r="ED36" i="19" s="1"/>
  <c r="ED38" i="19" s="1"/>
  <c r="ED14" i="19" s="1"/>
  <c r="EE30" i="19"/>
  <c r="EE32" i="19" s="1"/>
  <c r="EE34" i="19" s="1"/>
  <c r="EE36" i="19" s="1"/>
  <c r="EE38" i="19" s="1"/>
  <c r="EE14" i="19" s="1"/>
  <c r="EF30" i="19"/>
  <c r="EF14" i="19" s="1"/>
  <c r="EG30" i="19"/>
  <c r="EG14" i="19" s="1"/>
  <c r="EH30" i="19"/>
  <c r="EH14" i="19" s="1"/>
  <c r="EI30" i="19"/>
  <c r="EI14" i="19" s="1"/>
  <c r="EJ30" i="19"/>
  <c r="EJ14" i="19" s="1"/>
  <c r="EK30" i="19"/>
  <c r="EK14" i="19" s="1"/>
  <c r="EL30" i="19"/>
  <c r="EL14" i="19" s="1"/>
  <c r="EM30" i="19"/>
  <c r="EM14" i="19" s="1"/>
  <c r="EN30" i="19"/>
  <c r="EN14" i="19" s="1"/>
  <c r="EO30" i="19"/>
  <c r="EO14" i="19" s="1"/>
  <c r="EP30" i="19"/>
  <c r="EP14" i="19" s="1"/>
  <c r="EQ30" i="19"/>
  <c r="EQ14" i="19" s="1"/>
  <c r="ER30" i="19"/>
  <c r="ER32" i="19" s="1"/>
  <c r="F30" i="19"/>
  <c r="F32" i="19" s="1"/>
  <c r="F34" i="19" s="1"/>
  <c r="F36" i="19" s="1"/>
  <c r="F38" i="19" s="1"/>
  <c r="F14" i="19" s="1"/>
  <c r="G30" i="19"/>
  <c r="H30" i="19"/>
  <c r="I30" i="19"/>
  <c r="I32" i="19" s="1"/>
  <c r="I34" i="19" s="1"/>
  <c r="I36" i="19" s="1"/>
  <c r="I38" i="19" s="1"/>
  <c r="I14" i="19" s="1"/>
  <c r="J30" i="19"/>
  <c r="J32" i="19" s="1"/>
  <c r="J34" i="19" s="1"/>
  <c r="J36" i="19" s="1"/>
  <c r="J38" i="19" s="1"/>
  <c r="J14" i="19" s="1"/>
  <c r="K30" i="19"/>
  <c r="K32" i="19" s="1"/>
  <c r="K34" i="19" s="1"/>
  <c r="K36" i="19" s="1"/>
  <c r="K38" i="19" s="1"/>
  <c r="K14" i="19" s="1"/>
  <c r="L30" i="19"/>
  <c r="L32" i="19" s="1"/>
  <c r="L34" i="19" s="1"/>
  <c r="L36" i="19" s="1"/>
  <c r="L38" i="19" s="1"/>
  <c r="L14" i="19" s="1"/>
  <c r="M30" i="19"/>
  <c r="M32" i="19" s="1"/>
  <c r="M34" i="19" s="1"/>
  <c r="M36" i="19" s="1"/>
  <c r="M38" i="19" s="1"/>
  <c r="M14" i="19" s="1"/>
  <c r="N30" i="19"/>
  <c r="N32" i="19" s="1"/>
  <c r="N34" i="19" s="1"/>
  <c r="N36" i="19" s="1"/>
  <c r="N38" i="19" s="1"/>
  <c r="N14" i="19" s="1"/>
  <c r="O30" i="19"/>
  <c r="O32" i="19" s="1"/>
  <c r="O34" i="19" s="1"/>
  <c r="O36" i="19" s="1"/>
  <c r="O38" i="19" s="1"/>
  <c r="O14" i="19" s="1"/>
  <c r="P30" i="19"/>
  <c r="P32" i="19" s="1"/>
  <c r="P34" i="19" s="1"/>
  <c r="P36" i="19" s="1"/>
  <c r="P38" i="19" s="1"/>
  <c r="P14" i="19" s="1"/>
  <c r="Q30" i="19"/>
  <c r="Q32" i="19" s="1"/>
  <c r="R30" i="19"/>
  <c r="R32" i="19" s="1"/>
  <c r="R34" i="19" s="1"/>
  <c r="S30" i="19"/>
  <c r="S32" i="19" s="1"/>
  <c r="S34" i="19" s="1"/>
  <c r="S36" i="19" s="1"/>
  <c r="S38" i="19" s="1"/>
  <c r="S14" i="19" s="1"/>
  <c r="T30" i="19"/>
  <c r="T32" i="19" s="1"/>
  <c r="T34" i="19" s="1"/>
  <c r="T36" i="19" s="1"/>
  <c r="T38" i="19" s="1"/>
  <c r="T14" i="19" s="1"/>
  <c r="U30" i="19"/>
  <c r="U32" i="19" s="1"/>
  <c r="V30" i="19"/>
  <c r="V32" i="19" s="1"/>
  <c r="V34" i="19" s="1"/>
  <c r="V36" i="19" s="1"/>
  <c r="V38" i="19" s="1"/>
  <c r="V14" i="19" s="1"/>
  <c r="W30" i="19"/>
  <c r="W32" i="19" s="1"/>
  <c r="W34" i="19" s="1"/>
  <c r="W36" i="19" s="1"/>
  <c r="W38" i="19" s="1"/>
  <c r="W14" i="19" s="1"/>
  <c r="X30" i="19"/>
  <c r="X32" i="19" s="1"/>
  <c r="X34" i="19" s="1"/>
  <c r="X36" i="19" s="1"/>
  <c r="X38" i="19" s="1"/>
  <c r="X14" i="19" s="1"/>
  <c r="Y30" i="19"/>
  <c r="Y32" i="19" s="1"/>
  <c r="Y34" i="19" s="1"/>
  <c r="Y36" i="19" s="1"/>
  <c r="Y38" i="19" s="1"/>
  <c r="Y14" i="19" s="1"/>
  <c r="Z30" i="19"/>
  <c r="Z32" i="19" s="1"/>
  <c r="Z34" i="19" s="1"/>
  <c r="Z36" i="19" s="1"/>
  <c r="Z38" i="19" s="1"/>
  <c r="Z14" i="19" s="1"/>
  <c r="AA30" i="19"/>
  <c r="AA32" i="19" s="1"/>
  <c r="AA34" i="19" s="1"/>
  <c r="AA36" i="19" s="1"/>
  <c r="AA38" i="19" s="1"/>
  <c r="AA14" i="19" s="1"/>
  <c r="AB30" i="19"/>
  <c r="AB32" i="19" s="1"/>
  <c r="AB34" i="19" s="1"/>
  <c r="AB36" i="19" s="1"/>
  <c r="AB38" i="19" s="1"/>
  <c r="AB14" i="19" s="1"/>
  <c r="AC30" i="19"/>
  <c r="AC32" i="19" s="1"/>
  <c r="AC34" i="19" s="1"/>
  <c r="AC36" i="19" s="1"/>
  <c r="AC38" i="19" s="1"/>
  <c r="AC14" i="19" s="1"/>
  <c r="AD30" i="19"/>
  <c r="AD32" i="19" s="1"/>
  <c r="AD34" i="19" s="1"/>
  <c r="AD36" i="19" s="1"/>
  <c r="AD38" i="19" s="1"/>
  <c r="AD14" i="19" s="1"/>
  <c r="AE30" i="19"/>
  <c r="AE32" i="19" s="1"/>
  <c r="AE34" i="19" s="1"/>
  <c r="AE36" i="19" s="1"/>
  <c r="AE38" i="19" s="1"/>
  <c r="AE14" i="19" s="1"/>
  <c r="AF30" i="19"/>
  <c r="AF32" i="19" s="1"/>
  <c r="AF34" i="19" s="1"/>
  <c r="AF36" i="19" s="1"/>
  <c r="AF38" i="19" s="1"/>
  <c r="AF14" i="19" s="1"/>
  <c r="AG30" i="19"/>
  <c r="AG32" i="19" s="1"/>
  <c r="AH30" i="19"/>
  <c r="AH32" i="19" s="1"/>
  <c r="AH34" i="19" s="1"/>
  <c r="AH36" i="19" s="1"/>
  <c r="AH38" i="19" s="1"/>
  <c r="AH14" i="19" s="1"/>
  <c r="AI30" i="19"/>
  <c r="AI32" i="19" s="1"/>
  <c r="AI34" i="19" s="1"/>
  <c r="AI36" i="19" s="1"/>
  <c r="AI38" i="19" s="1"/>
  <c r="AI14" i="19" s="1"/>
  <c r="AJ30" i="19"/>
  <c r="AJ32" i="19" s="1"/>
  <c r="AJ34" i="19" s="1"/>
  <c r="AJ36" i="19" s="1"/>
  <c r="AJ38" i="19" s="1"/>
  <c r="AJ14" i="19" s="1"/>
  <c r="AK30" i="19"/>
  <c r="AK32" i="19" s="1"/>
  <c r="AK34" i="19" s="1"/>
  <c r="AK36" i="19" s="1"/>
  <c r="AK38" i="19" s="1"/>
  <c r="AK14" i="19" s="1"/>
  <c r="AL30" i="19"/>
  <c r="AL32" i="19" s="1"/>
  <c r="AL34" i="19" s="1"/>
  <c r="AL36" i="19" s="1"/>
  <c r="AL38" i="19" s="1"/>
  <c r="AL14" i="19" s="1"/>
  <c r="AM30" i="19"/>
  <c r="AM32" i="19" s="1"/>
  <c r="AM34" i="19" s="1"/>
  <c r="AM36" i="19" s="1"/>
  <c r="AM38" i="19" s="1"/>
  <c r="AM14" i="19" s="1"/>
  <c r="AN30" i="19"/>
  <c r="AN32" i="19" s="1"/>
  <c r="AN34" i="19" s="1"/>
  <c r="AN36" i="19" s="1"/>
  <c r="AN38" i="19" s="1"/>
  <c r="AN14" i="19" s="1"/>
  <c r="AO30" i="19"/>
  <c r="AO32" i="19" s="1"/>
  <c r="AO34" i="19" s="1"/>
  <c r="AO36" i="19" s="1"/>
  <c r="AO38" i="19" s="1"/>
  <c r="AO14" i="19" s="1"/>
  <c r="AP30" i="19"/>
  <c r="AP32" i="19" s="1"/>
  <c r="AP34" i="19" s="1"/>
  <c r="AP36" i="19" s="1"/>
  <c r="AP38" i="19" s="1"/>
  <c r="AP14" i="19" s="1"/>
  <c r="AQ30" i="19"/>
  <c r="AQ32" i="19" s="1"/>
  <c r="AQ34" i="19" s="1"/>
  <c r="AQ36" i="19" s="1"/>
  <c r="AQ38" i="19" s="1"/>
  <c r="AQ14" i="19" s="1"/>
  <c r="AR30" i="19"/>
  <c r="AR32" i="19" s="1"/>
  <c r="AR34" i="19" s="1"/>
  <c r="AR36" i="19" s="1"/>
  <c r="AR38" i="19" s="1"/>
  <c r="AR14" i="19" s="1"/>
  <c r="AS30" i="19"/>
  <c r="AS32" i="19" s="1"/>
  <c r="AS34" i="19" s="1"/>
  <c r="AS36" i="19" s="1"/>
  <c r="AS38" i="19" s="1"/>
  <c r="AS14" i="19" s="1"/>
  <c r="AT30" i="19"/>
  <c r="AT32" i="19" s="1"/>
  <c r="AT34" i="19" s="1"/>
  <c r="AT36" i="19" s="1"/>
  <c r="AT38" i="19" s="1"/>
  <c r="AT14" i="19" s="1"/>
  <c r="AU30" i="19"/>
  <c r="AU32" i="19" s="1"/>
  <c r="AU34" i="19" s="1"/>
  <c r="AU36" i="19" s="1"/>
  <c r="AU38" i="19" s="1"/>
  <c r="AU14" i="19" s="1"/>
  <c r="AV30" i="19"/>
  <c r="AV32" i="19" s="1"/>
  <c r="AV34" i="19" s="1"/>
  <c r="AV36" i="19" s="1"/>
  <c r="AV38" i="19" s="1"/>
  <c r="AV14" i="19" s="1"/>
  <c r="AW30" i="19"/>
  <c r="AW32" i="19" s="1"/>
  <c r="AW34" i="19" s="1"/>
  <c r="AW36" i="19" s="1"/>
  <c r="AW38" i="19" s="1"/>
  <c r="AW14" i="19" s="1"/>
  <c r="AX30" i="19"/>
  <c r="AX32" i="19" s="1"/>
  <c r="AX34" i="19" s="1"/>
  <c r="AX36" i="19" s="1"/>
  <c r="AX38" i="19" s="1"/>
  <c r="AX14" i="19" s="1"/>
  <c r="AY30" i="19"/>
  <c r="AY32" i="19" s="1"/>
  <c r="AY34" i="19" s="1"/>
  <c r="AY36" i="19" s="1"/>
  <c r="AY38" i="19" s="1"/>
  <c r="AY14" i="19" s="1"/>
  <c r="AZ30" i="19"/>
  <c r="AZ32" i="19" s="1"/>
  <c r="AZ34" i="19" s="1"/>
  <c r="AZ36" i="19" s="1"/>
  <c r="AZ38" i="19" s="1"/>
  <c r="AZ14" i="19" s="1"/>
  <c r="BA30" i="19"/>
  <c r="BA32" i="19" s="1"/>
  <c r="BA34" i="19" s="1"/>
  <c r="BA36" i="19" s="1"/>
  <c r="BA38" i="19" s="1"/>
  <c r="BB30" i="19"/>
  <c r="BB32" i="19" s="1"/>
  <c r="BB34" i="19" s="1"/>
  <c r="BB36" i="19" s="1"/>
  <c r="BB38" i="19" s="1"/>
  <c r="BB14" i="19" s="1"/>
  <c r="BC30" i="19"/>
  <c r="BC32" i="19" s="1"/>
  <c r="BC34" i="19" s="1"/>
  <c r="BD30" i="19"/>
  <c r="BD32" i="19" s="1"/>
  <c r="BD34" i="19" s="1"/>
  <c r="BD36" i="19" s="1"/>
  <c r="BD38" i="19" s="1"/>
  <c r="BD14" i="19" s="1"/>
  <c r="BE30" i="19"/>
  <c r="BE32" i="19" s="1"/>
  <c r="BE34" i="19" s="1"/>
  <c r="BE36" i="19" s="1"/>
  <c r="BE38" i="19" s="1"/>
  <c r="BE14" i="19" s="1"/>
  <c r="BF30" i="19"/>
  <c r="BF32" i="19" s="1"/>
  <c r="BF34" i="19" s="1"/>
  <c r="BF36" i="19" s="1"/>
  <c r="BF38" i="19" s="1"/>
  <c r="BF14" i="19" s="1"/>
  <c r="BG30" i="19"/>
  <c r="BG32" i="19" s="1"/>
  <c r="BG34" i="19" s="1"/>
  <c r="BG36" i="19" s="1"/>
  <c r="BG38" i="19" s="1"/>
  <c r="BG14" i="19" s="1"/>
  <c r="BH30" i="19"/>
  <c r="BH32" i="19" s="1"/>
  <c r="BH34" i="19" s="1"/>
  <c r="BH36" i="19" s="1"/>
  <c r="BH38" i="19" s="1"/>
  <c r="BH14" i="19" s="1"/>
  <c r="BI30" i="19"/>
  <c r="BI32" i="19" s="1"/>
  <c r="BI34" i="19" s="1"/>
  <c r="BI36" i="19" s="1"/>
  <c r="BI38" i="19" s="1"/>
  <c r="BI14" i="19" s="1"/>
  <c r="BJ30" i="19"/>
  <c r="BJ32" i="19" s="1"/>
  <c r="BJ34" i="19" s="1"/>
  <c r="BJ36" i="19" s="1"/>
  <c r="BJ38" i="19" s="1"/>
  <c r="BJ14" i="19" s="1"/>
  <c r="BK30" i="19"/>
  <c r="BK32" i="19" s="1"/>
  <c r="BK34" i="19" s="1"/>
  <c r="BK36" i="19" s="1"/>
  <c r="BK38" i="19" s="1"/>
  <c r="BK14" i="19" s="1"/>
  <c r="BL30" i="19"/>
  <c r="BL32" i="19" s="1"/>
  <c r="BL34" i="19" s="1"/>
  <c r="BL36" i="19" s="1"/>
  <c r="BL38" i="19" s="1"/>
  <c r="BL14" i="19" s="1"/>
  <c r="BM30" i="19"/>
  <c r="BM32" i="19" s="1"/>
  <c r="BM34" i="19" s="1"/>
  <c r="BM36" i="19" s="1"/>
  <c r="BM38" i="19" s="1"/>
  <c r="BM14" i="19" s="1"/>
  <c r="BN30" i="19"/>
  <c r="BN32" i="19" s="1"/>
  <c r="BN34" i="19" s="1"/>
  <c r="BN36" i="19" s="1"/>
  <c r="BN38" i="19" s="1"/>
  <c r="BN14" i="19" s="1"/>
  <c r="BO30" i="19"/>
  <c r="BO32" i="19" s="1"/>
  <c r="BO34" i="19" s="1"/>
  <c r="BO36" i="19" s="1"/>
  <c r="BO38" i="19" s="1"/>
  <c r="BO14" i="19" s="1"/>
  <c r="BP30" i="19"/>
  <c r="BP32" i="19" s="1"/>
  <c r="BQ30" i="19"/>
  <c r="BQ32" i="19" s="1"/>
  <c r="BQ34" i="19" s="1"/>
  <c r="BQ36" i="19" s="1"/>
  <c r="BQ38" i="19" s="1"/>
  <c r="BQ14" i="19" s="1"/>
  <c r="BR30" i="19"/>
  <c r="BR32" i="19" s="1"/>
  <c r="BR34" i="19" s="1"/>
  <c r="BR36" i="19" s="1"/>
  <c r="BR38" i="19" s="1"/>
  <c r="BR14" i="19" s="1"/>
  <c r="BS30" i="19"/>
  <c r="BS32" i="19" s="1"/>
  <c r="BS34" i="19" s="1"/>
  <c r="BS36" i="19" s="1"/>
  <c r="BS38" i="19" s="1"/>
  <c r="BS14" i="19" s="1"/>
  <c r="BT30" i="19"/>
  <c r="BT32" i="19" s="1"/>
  <c r="BT34" i="19" s="1"/>
  <c r="BT36" i="19" s="1"/>
  <c r="BT38" i="19" s="1"/>
  <c r="BT14" i="19" s="1"/>
  <c r="BU30" i="19"/>
  <c r="BU32" i="19" s="1"/>
  <c r="BU34" i="19" s="1"/>
  <c r="BU36" i="19" s="1"/>
  <c r="BU38" i="19" s="1"/>
  <c r="BU14" i="19" s="1"/>
  <c r="BV30" i="19"/>
  <c r="BV32" i="19" s="1"/>
  <c r="BV34" i="19" s="1"/>
  <c r="BV36" i="19" s="1"/>
  <c r="BV38" i="19" s="1"/>
  <c r="BV14" i="19" s="1"/>
  <c r="BW30" i="19"/>
  <c r="BW32" i="19" s="1"/>
  <c r="BW34" i="19" s="1"/>
  <c r="BW36" i="19" s="1"/>
  <c r="BW38" i="19" s="1"/>
  <c r="BW14" i="19" s="1"/>
  <c r="BX30" i="19"/>
  <c r="BX32" i="19" s="1"/>
  <c r="BX34" i="19" s="1"/>
  <c r="BX36" i="19" s="1"/>
  <c r="BX38" i="19" s="1"/>
  <c r="BX14" i="19" s="1"/>
  <c r="BY30" i="19"/>
  <c r="BY32" i="19" s="1"/>
  <c r="BY34" i="19" s="1"/>
  <c r="BY36" i="19" s="1"/>
  <c r="BY38" i="19" s="1"/>
  <c r="BY14" i="19" s="1"/>
  <c r="BZ30" i="19"/>
  <c r="BZ32" i="19" s="1"/>
  <c r="BZ34" i="19" s="1"/>
  <c r="BZ36" i="19" s="1"/>
  <c r="BZ38" i="19" s="1"/>
  <c r="BZ14" i="19" s="1"/>
  <c r="CA30" i="19"/>
  <c r="CA32" i="19" s="1"/>
  <c r="CA34" i="19" s="1"/>
  <c r="CA36" i="19" s="1"/>
  <c r="CA38" i="19" s="1"/>
  <c r="CA14" i="19" s="1"/>
  <c r="CB30" i="19"/>
  <c r="CB32" i="19" s="1"/>
  <c r="CB34" i="19" s="1"/>
  <c r="CB36" i="19" s="1"/>
  <c r="CB38" i="19" s="1"/>
  <c r="CB14" i="19" s="1"/>
  <c r="CC30" i="19"/>
  <c r="CC32" i="19" s="1"/>
  <c r="CC34" i="19" s="1"/>
  <c r="CC36" i="19" s="1"/>
  <c r="CC38" i="19" s="1"/>
  <c r="CC14" i="19" s="1"/>
  <c r="CD30" i="19"/>
  <c r="CD32" i="19" s="1"/>
  <c r="CD34" i="19" s="1"/>
  <c r="CD36" i="19" s="1"/>
  <c r="CD38" i="19" s="1"/>
  <c r="CD14" i="19" s="1"/>
  <c r="CE30" i="19"/>
  <c r="CE32" i="19" s="1"/>
  <c r="CE34" i="19" s="1"/>
  <c r="CE36" i="19" s="1"/>
  <c r="CE38" i="19" s="1"/>
  <c r="CE14" i="19" s="1"/>
  <c r="CF30" i="19"/>
  <c r="CF32" i="19" s="1"/>
  <c r="CF34" i="19" s="1"/>
  <c r="CF36" i="19" s="1"/>
  <c r="CF38" i="19" s="1"/>
  <c r="CF14" i="19" s="1"/>
  <c r="CG30" i="19"/>
  <c r="CG32" i="19" s="1"/>
  <c r="CG34" i="19" s="1"/>
  <c r="CG36" i="19" s="1"/>
  <c r="CG38" i="19" s="1"/>
  <c r="CG14" i="19" s="1"/>
  <c r="CH30" i="19"/>
  <c r="CH32" i="19" s="1"/>
  <c r="CH34" i="19" s="1"/>
  <c r="CH36" i="19" s="1"/>
  <c r="CH38" i="19" s="1"/>
  <c r="CH14" i="19" s="1"/>
  <c r="CI30" i="19"/>
  <c r="CI32" i="19" s="1"/>
  <c r="CI34" i="19" s="1"/>
  <c r="CI36" i="19" s="1"/>
  <c r="CI38" i="19" s="1"/>
  <c r="CI14" i="19" s="1"/>
  <c r="CJ30" i="19"/>
  <c r="CJ32" i="19" s="1"/>
  <c r="CJ34" i="19" s="1"/>
  <c r="CJ36" i="19" s="1"/>
  <c r="CJ38" i="19" s="1"/>
  <c r="CJ14" i="19" s="1"/>
  <c r="CK30" i="19"/>
  <c r="CK32" i="19" s="1"/>
  <c r="CK34" i="19" s="1"/>
  <c r="CK36" i="19" s="1"/>
  <c r="CK38" i="19" s="1"/>
  <c r="CK14" i="19" s="1"/>
  <c r="CL30" i="19"/>
  <c r="CL32" i="19" s="1"/>
  <c r="CL34" i="19" s="1"/>
  <c r="CL36" i="19" s="1"/>
  <c r="CL38" i="19" s="1"/>
  <c r="CL14" i="19" s="1"/>
  <c r="CM30" i="19"/>
  <c r="CM32" i="19" s="1"/>
  <c r="CM34" i="19" s="1"/>
  <c r="CM36" i="19" s="1"/>
  <c r="CM38" i="19" s="1"/>
  <c r="CM14" i="19" s="1"/>
  <c r="CN30" i="19"/>
  <c r="CN32" i="19" s="1"/>
  <c r="CN34" i="19" s="1"/>
  <c r="CN36" i="19" s="1"/>
  <c r="CN38" i="19" s="1"/>
  <c r="CN14" i="19" s="1"/>
  <c r="CO30" i="19"/>
  <c r="CO32" i="19" s="1"/>
  <c r="CO34" i="19" s="1"/>
  <c r="CO36" i="19" s="1"/>
  <c r="CO38" i="19" s="1"/>
  <c r="CO14" i="19" s="1"/>
  <c r="CP30" i="19"/>
  <c r="CP32" i="19" s="1"/>
  <c r="CP34" i="19" s="1"/>
  <c r="CP36" i="19" s="1"/>
  <c r="CP38" i="19" s="1"/>
  <c r="CP14" i="19" s="1"/>
  <c r="CQ30" i="19"/>
  <c r="CQ32" i="19" s="1"/>
  <c r="CQ34" i="19" s="1"/>
  <c r="CQ36" i="19" s="1"/>
  <c r="CQ38" i="19" s="1"/>
  <c r="CQ14" i="19" s="1"/>
  <c r="CR30" i="19"/>
  <c r="CR32" i="19" s="1"/>
  <c r="CR34" i="19" s="1"/>
  <c r="CR36" i="19" s="1"/>
  <c r="CR38" i="19" s="1"/>
  <c r="CR14" i="19" s="1"/>
  <c r="CS30" i="19"/>
  <c r="CS32" i="19" s="1"/>
  <c r="CS34" i="19" s="1"/>
  <c r="CS36" i="19" s="1"/>
  <c r="CS38" i="19" s="1"/>
  <c r="CS14" i="19" s="1"/>
  <c r="CT30" i="19"/>
  <c r="CT32" i="19" s="1"/>
  <c r="CT34" i="19" s="1"/>
  <c r="CT36" i="19" s="1"/>
  <c r="CT38" i="19" s="1"/>
  <c r="CT14" i="19" s="1"/>
  <c r="CU30" i="19"/>
  <c r="CV30" i="19"/>
  <c r="CV32" i="19" s="1"/>
  <c r="CV34" i="19" s="1"/>
  <c r="CV36" i="19" s="1"/>
  <c r="CV38" i="19" s="1"/>
  <c r="CV14" i="19" s="1"/>
  <c r="CW30" i="19"/>
  <c r="CW32" i="19" s="1"/>
  <c r="CX30" i="19"/>
  <c r="CX32" i="19" s="1"/>
  <c r="CX34" i="19" s="1"/>
  <c r="CX36" i="19" s="1"/>
  <c r="CX38" i="19" s="1"/>
  <c r="CX14" i="19" s="1"/>
  <c r="CY30" i="19"/>
  <c r="CY32" i="19" s="1"/>
  <c r="CY34" i="19" s="1"/>
  <c r="CY36" i="19" s="1"/>
  <c r="CY38" i="19" s="1"/>
  <c r="CY14" i="19" s="1"/>
  <c r="CZ30" i="19"/>
  <c r="CZ32" i="19" s="1"/>
  <c r="CZ34" i="19" s="1"/>
  <c r="CZ36" i="19" s="1"/>
  <c r="CZ38" i="19" s="1"/>
  <c r="CZ14" i="19" s="1"/>
  <c r="DA30" i="19"/>
  <c r="DA32" i="19" s="1"/>
  <c r="DA34" i="19" s="1"/>
  <c r="DA36" i="19" s="1"/>
  <c r="DA38" i="19" s="1"/>
  <c r="DA14" i="19" s="1"/>
  <c r="DB30" i="19"/>
  <c r="DB32" i="19" s="1"/>
  <c r="DB34" i="19" s="1"/>
  <c r="DB36" i="19" s="1"/>
  <c r="DB38" i="19" s="1"/>
  <c r="DB14" i="19" s="1"/>
  <c r="DC30" i="19"/>
  <c r="DC32" i="19" s="1"/>
  <c r="DC34" i="19" s="1"/>
  <c r="DC36" i="19" s="1"/>
  <c r="DC38" i="19" s="1"/>
  <c r="DC14" i="19" s="1"/>
  <c r="DD30" i="19"/>
  <c r="DD32" i="19" s="1"/>
  <c r="DD34" i="19" s="1"/>
  <c r="DD36" i="19" s="1"/>
  <c r="DD38" i="19" s="1"/>
  <c r="DD14" i="19" s="1"/>
  <c r="DE30" i="19"/>
  <c r="DE32" i="19" s="1"/>
  <c r="DF30" i="19"/>
  <c r="DF32" i="19" s="1"/>
  <c r="DF34" i="19" s="1"/>
  <c r="DF36" i="19" s="1"/>
  <c r="DF38" i="19" s="1"/>
  <c r="DF14" i="19" s="1"/>
  <c r="DG30" i="19"/>
  <c r="DG32" i="19" s="1"/>
  <c r="DG34" i="19" s="1"/>
  <c r="DG36" i="19" s="1"/>
  <c r="DG38" i="19" s="1"/>
  <c r="DG14" i="19" s="1"/>
  <c r="DH30" i="19"/>
  <c r="DH32" i="19" s="1"/>
  <c r="DH34" i="19" s="1"/>
  <c r="DH36" i="19" s="1"/>
  <c r="DH38" i="19" s="1"/>
  <c r="DH14" i="19" s="1"/>
  <c r="DI30" i="19"/>
  <c r="DI32" i="19" s="1"/>
  <c r="DI34" i="19" s="1"/>
  <c r="DI36" i="19" s="1"/>
  <c r="DI38" i="19" s="1"/>
  <c r="DI14" i="19" s="1"/>
  <c r="DJ30" i="19"/>
  <c r="DJ32" i="19" s="1"/>
  <c r="DJ34" i="19" s="1"/>
  <c r="DJ36" i="19" s="1"/>
  <c r="DJ38" i="19" s="1"/>
  <c r="DJ14" i="19" s="1"/>
  <c r="G32" i="19"/>
  <c r="E30" i="19"/>
  <c r="F20" i="19"/>
  <c r="F17" i="19"/>
  <c r="F12" i="19" s="1"/>
  <c r="G17" i="19"/>
  <c r="H17" i="19"/>
  <c r="H12" i="19" s="1"/>
  <c r="I17" i="19"/>
  <c r="I15" i="19" s="1"/>
  <c r="J17" i="19"/>
  <c r="J12" i="19" s="1"/>
  <c r="K17" i="19"/>
  <c r="L17" i="19"/>
  <c r="L12" i="19" s="1"/>
  <c r="M17" i="19"/>
  <c r="M15" i="19" s="1"/>
  <c r="N17" i="19"/>
  <c r="N12" i="19" s="1"/>
  <c r="O17" i="19"/>
  <c r="P17" i="19"/>
  <c r="Q17" i="19"/>
  <c r="Q15" i="19" s="1"/>
  <c r="R17" i="19"/>
  <c r="R12" i="19" s="1"/>
  <c r="S17" i="19"/>
  <c r="T17" i="19"/>
  <c r="T12" i="19" s="1"/>
  <c r="U17" i="19"/>
  <c r="U15" i="19" s="1"/>
  <c r="V17" i="19"/>
  <c r="V12" i="19" s="1"/>
  <c r="W17" i="19"/>
  <c r="X17" i="19"/>
  <c r="X12" i="19" s="1"/>
  <c r="Y17" i="19"/>
  <c r="Y15" i="19" s="1"/>
  <c r="Z17" i="19"/>
  <c r="Z12" i="19" s="1"/>
  <c r="AA17" i="19"/>
  <c r="AB17" i="19"/>
  <c r="AB12" i="19" s="1"/>
  <c r="AC17" i="19"/>
  <c r="AC15" i="19" s="1"/>
  <c r="AD17" i="19"/>
  <c r="AD12" i="19" s="1"/>
  <c r="AE17" i="19"/>
  <c r="AF17" i="19"/>
  <c r="AG17" i="19"/>
  <c r="AG15" i="19" s="1"/>
  <c r="AH17" i="19"/>
  <c r="AH12" i="19" s="1"/>
  <c r="AI17" i="19"/>
  <c r="AJ17" i="19"/>
  <c r="AJ12" i="19" s="1"/>
  <c r="AK17" i="19"/>
  <c r="AK15" i="19" s="1"/>
  <c r="AL17" i="19"/>
  <c r="AL12" i="19" s="1"/>
  <c r="AM17" i="19"/>
  <c r="AN17" i="19"/>
  <c r="AN12" i="19" s="1"/>
  <c r="AO17" i="19"/>
  <c r="AO15" i="19" s="1"/>
  <c r="AP17" i="19"/>
  <c r="AP12" i="19" s="1"/>
  <c r="AQ17" i="19"/>
  <c r="AR17" i="19"/>
  <c r="AR12" i="19" s="1"/>
  <c r="AS17" i="19"/>
  <c r="AS15" i="19" s="1"/>
  <c r="AT17" i="19"/>
  <c r="AT12" i="19" s="1"/>
  <c r="AU17" i="19"/>
  <c r="AV17" i="19"/>
  <c r="AW17" i="19"/>
  <c r="AW15" i="19" s="1"/>
  <c r="AX17" i="19"/>
  <c r="AX12" i="19" s="1"/>
  <c r="AY17" i="19"/>
  <c r="AZ17" i="19"/>
  <c r="AZ12" i="19" s="1"/>
  <c r="BA17" i="19"/>
  <c r="BA15" i="19" s="1"/>
  <c r="BB17" i="19"/>
  <c r="BB12" i="19" s="1"/>
  <c r="BC17" i="19"/>
  <c r="BD17" i="19"/>
  <c r="BD12" i="19" s="1"/>
  <c r="BE17" i="19"/>
  <c r="BE15" i="19" s="1"/>
  <c r="BF17" i="19"/>
  <c r="BF12" i="19" s="1"/>
  <c r="BG17" i="19"/>
  <c r="BH17" i="19"/>
  <c r="BH12" i="19" s="1"/>
  <c r="BI17" i="19"/>
  <c r="BI15" i="19" s="1"/>
  <c r="BJ17" i="19"/>
  <c r="BJ12" i="19" s="1"/>
  <c r="BK17" i="19"/>
  <c r="BL17" i="19"/>
  <c r="BM17" i="19"/>
  <c r="BM15" i="19" s="1"/>
  <c r="BN17" i="19"/>
  <c r="BN12" i="19" s="1"/>
  <c r="BO17" i="19"/>
  <c r="BP17" i="19"/>
  <c r="BP12" i="19" s="1"/>
  <c r="BQ17" i="19"/>
  <c r="BQ15" i="19" s="1"/>
  <c r="BR17" i="19"/>
  <c r="BR12" i="19" s="1"/>
  <c r="BS17" i="19"/>
  <c r="BT17" i="19"/>
  <c r="BT12" i="19" s="1"/>
  <c r="BU17" i="19"/>
  <c r="BU15" i="19" s="1"/>
  <c r="BV17" i="19"/>
  <c r="BV12" i="19" s="1"/>
  <c r="BW17" i="19"/>
  <c r="BX17" i="19"/>
  <c r="BX12" i="19" s="1"/>
  <c r="BY17" i="19"/>
  <c r="BY15" i="19" s="1"/>
  <c r="BZ17" i="19"/>
  <c r="BZ12" i="19" s="1"/>
  <c r="CA17" i="19"/>
  <c r="CB17" i="19"/>
  <c r="CC17" i="19"/>
  <c r="CC15" i="19" s="1"/>
  <c r="CD17" i="19"/>
  <c r="CD12" i="19" s="1"/>
  <c r="CE17" i="19"/>
  <c r="CF17" i="19"/>
  <c r="CF12" i="19" s="1"/>
  <c r="CG17" i="19"/>
  <c r="CG15" i="19" s="1"/>
  <c r="CH17" i="19"/>
  <c r="CI17" i="19"/>
  <c r="CJ17" i="19"/>
  <c r="CJ12" i="19" s="1"/>
  <c r="CK17" i="19"/>
  <c r="CK15" i="19" s="1"/>
  <c r="CL17" i="19"/>
  <c r="CL12" i="19" s="1"/>
  <c r="CM17" i="19"/>
  <c r="CN17" i="19"/>
  <c r="CN12" i="19" s="1"/>
  <c r="CO17" i="19"/>
  <c r="CO15" i="19" s="1"/>
  <c r="CP17" i="19"/>
  <c r="CP12" i="19" s="1"/>
  <c r="CQ17" i="19"/>
  <c r="CR17" i="19"/>
  <c r="CS17" i="19"/>
  <c r="CS15" i="19" s="1"/>
  <c r="CT17" i="19"/>
  <c r="CT12" i="19" s="1"/>
  <c r="CU17" i="19"/>
  <c r="CV17" i="19"/>
  <c r="CV12" i="19" s="1"/>
  <c r="CW17" i="19"/>
  <c r="CW15" i="19" s="1"/>
  <c r="CX17" i="19"/>
  <c r="CX12" i="19" s="1"/>
  <c r="CY17" i="19"/>
  <c r="CZ17" i="19"/>
  <c r="CZ12" i="19" s="1"/>
  <c r="DA17" i="19"/>
  <c r="DA15" i="19" s="1"/>
  <c r="DB17" i="19"/>
  <c r="DB12" i="19" s="1"/>
  <c r="DC17" i="19"/>
  <c r="DD17" i="19"/>
  <c r="DD12" i="19" s="1"/>
  <c r="DE17" i="19"/>
  <c r="DE15" i="19" s="1"/>
  <c r="DF17" i="19"/>
  <c r="DF12" i="19" s="1"/>
  <c r="DG17" i="19"/>
  <c r="DH17" i="19"/>
  <c r="DI17" i="19"/>
  <c r="DI15" i="19" s="1"/>
  <c r="DJ17" i="19"/>
  <c r="DJ12" i="19" s="1"/>
  <c r="DK17" i="19"/>
  <c r="DL17" i="19"/>
  <c r="DL12" i="19" s="1"/>
  <c r="DM17" i="19"/>
  <c r="DM15" i="19" s="1"/>
  <c r="DN17" i="19"/>
  <c r="DN12" i="19" s="1"/>
  <c r="DO17" i="19"/>
  <c r="DP17" i="19"/>
  <c r="DP12" i="19" s="1"/>
  <c r="DQ17" i="19"/>
  <c r="DQ15" i="19" s="1"/>
  <c r="DR17" i="19"/>
  <c r="DR12" i="19" s="1"/>
  <c r="DS17" i="19"/>
  <c r="DU17" i="19"/>
  <c r="DV17" i="19"/>
  <c r="DV12" i="19" s="1"/>
  <c r="DW17" i="19"/>
  <c r="DX17" i="19"/>
  <c r="DX12" i="19" s="1"/>
  <c r="DY17" i="19"/>
  <c r="DY15" i="19" s="1"/>
  <c r="DZ17" i="19"/>
  <c r="DZ12" i="19" s="1"/>
  <c r="EA17" i="19"/>
  <c r="EB17" i="19"/>
  <c r="EB15" i="19" s="1"/>
  <c r="EC17" i="19"/>
  <c r="EC15" i="19" s="1"/>
  <c r="ED17" i="19"/>
  <c r="ED12" i="19" s="1"/>
  <c r="EE17" i="19"/>
  <c r="EF17" i="19"/>
  <c r="EF12" i="19" s="1"/>
  <c r="EG17" i="19"/>
  <c r="EG15" i="19" s="1"/>
  <c r="EH17" i="19"/>
  <c r="EH12" i="19" s="1"/>
  <c r="EI17" i="19"/>
  <c r="EJ17" i="19"/>
  <c r="EJ15" i="19" s="1"/>
  <c r="EK17" i="19"/>
  <c r="EK12" i="19" s="1"/>
  <c r="EL17" i="19"/>
  <c r="EL12" i="19" s="1"/>
  <c r="EM17" i="19"/>
  <c r="EN17" i="19"/>
  <c r="EN12" i="19" s="1"/>
  <c r="EO17" i="19"/>
  <c r="EO15" i="19" s="1"/>
  <c r="EP17" i="19"/>
  <c r="EP12" i="19" s="1"/>
  <c r="EQ17" i="19"/>
  <c r="ER17" i="19"/>
  <c r="ER15" i="19" s="1"/>
  <c r="E17" i="19"/>
  <c r="E12" i="19" s="1"/>
  <c r="E33" i="19"/>
  <c r="EJ12" i="19" l="1"/>
  <c r="EF15" i="19"/>
  <c r="CN15" i="19"/>
  <c r="AZ15" i="19"/>
  <c r="H15" i="19"/>
  <c r="M12" i="19"/>
  <c r="M11" i="19" s="1"/>
  <c r="M10" i="19" s="1"/>
  <c r="M9" i="19" s="1"/>
  <c r="DZ11" i="19"/>
  <c r="DP15" i="19"/>
  <c r="BX15" i="19"/>
  <c r="DM12" i="19"/>
  <c r="DM11" i="19" s="1"/>
  <c r="DM10" i="19" s="1"/>
  <c r="DM9" i="19" s="1"/>
  <c r="BA12" i="19"/>
  <c r="EN15" i="19"/>
  <c r="DL15" i="19"/>
  <c r="BT15" i="19"/>
  <c r="AB15" i="19"/>
  <c r="BY12" i="19"/>
  <c r="BY11" i="19" s="1"/>
  <c r="BY10" i="19" s="1"/>
  <c r="BY9" i="19" s="1"/>
  <c r="AJ15" i="19"/>
  <c r="CV15" i="19"/>
  <c r="BD15" i="19"/>
  <c r="L15" i="19"/>
  <c r="EO12" i="19"/>
  <c r="EO11" i="19" s="1"/>
  <c r="EO10" i="19" s="1"/>
  <c r="EO9" i="19" s="1"/>
  <c r="CO12" i="19"/>
  <c r="CO11" i="19" s="1"/>
  <c r="CO10" i="19" s="1"/>
  <c r="CO9" i="19" s="1"/>
  <c r="BQ12" i="19"/>
  <c r="BQ11" i="19" s="1"/>
  <c r="BQ10" i="19" s="1"/>
  <c r="BQ9" i="19" s="1"/>
  <c r="AC12" i="19"/>
  <c r="AC11" i="19" s="1"/>
  <c r="AC10" i="19" s="1"/>
  <c r="AC9" i="19" s="1"/>
  <c r="DU15" i="19"/>
  <c r="DU12" i="19"/>
  <c r="DH12" i="19"/>
  <c r="DH11" i="19" s="1"/>
  <c r="DH15" i="19"/>
  <c r="CR12" i="19"/>
  <c r="CR11" i="19" s="1"/>
  <c r="CR15" i="19"/>
  <c r="CB12" i="19"/>
  <c r="CB11" i="19" s="1"/>
  <c r="CB15" i="19"/>
  <c r="BL12" i="19"/>
  <c r="BL15" i="19"/>
  <c r="AV12" i="19"/>
  <c r="AV11" i="19" s="1"/>
  <c r="AV15" i="19"/>
  <c r="AF12" i="19"/>
  <c r="AF11" i="19" s="1"/>
  <c r="AF15" i="19"/>
  <c r="P12" i="19"/>
  <c r="P11" i="19" s="1"/>
  <c r="P15" i="19"/>
  <c r="DD15" i="19"/>
  <c r="CJ15" i="19"/>
  <c r="BP15" i="19"/>
  <c r="AR15" i="19"/>
  <c r="X15" i="19"/>
  <c r="EC12" i="19"/>
  <c r="EC11" i="19" s="1"/>
  <c r="EC10" i="19" s="1"/>
  <c r="EC9" i="19" s="1"/>
  <c r="DE12" i="19"/>
  <c r="CG12" i="19"/>
  <c r="CG11" i="19" s="1"/>
  <c r="CG10" i="19" s="1"/>
  <c r="CG9" i="19" s="1"/>
  <c r="AS12" i="19"/>
  <c r="AS11" i="19" s="1"/>
  <c r="AS10" i="19" s="1"/>
  <c r="AS9" i="19" s="1"/>
  <c r="U12" i="19"/>
  <c r="DX15" i="19"/>
  <c r="CZ15" i="19"/>
  <c r="CF15" i="19"/>
  <c r="BH15" i="19"/>
  <c r="AN15" i="19"/>
  <c r="T15" i="19"/>
  <c r="ER12" i="19"/>
  <c r="EB12" i="19"/>
  <c r="CW12" i="19"/>
  <c r="BI12" i="19"/>
  <c r="BI11" i="19" s="1"/>
  <c r="BI10" i="19" s="1"/>
  <c r="BI9" i="19" s="1"/>
  <c r="AK12" i="19"/>
  <c r="AK11" i="19" s="1"/>
  <c r="AK10" i="19" s="1"/>
  <c r="AK9" i="19" s="1"/>
  <c r="F11" i="19"/>
  <c r="EN11" i="19"/>
  <c r="EP11" i="19"/>
  <c r="EL11" i="19"/>
  <c r="EK11" i="19"/>
  <c r="ED11" i="19"/>
  <c r="EH11" i="19"/>
  <c r="DV11" i="19"/>
  <c r="DU11" i="19"/>
  <c r="DR11" i="19"/>
  <c r="DJ11" i="19"/>
  <c r="DN11" i="19"/>
  <c r="DF11" i="19"/>
  <c r="DE34" i="19"/>
  <c r="DE36" i="19" s="1"/>
  <c r="DE38" i="19" s="1"/>
  <c r="DE14" i="19" s="1"/>
  <c r="DB11" i="19"/>
  <c r="CX11" i="19"/>
  <c r="DD11" i="19"/>
  <c r="CN11" i="19"/>
  <c r="CN10" i="19" s="1"/>
  <c r="CN9" i="19" s="1"/>
  <c r="CL11" i="19"/>
  <c r="CT11" i="19"/>
  <c r="CP11" i="19"/>
  <c r="CD11" i="19"/>
  <c r="BZ11" i="19"/>
  <c r="BV11" i="19"/>
  <c r="BR11" i="19"/>
  <c r="BX11" i="19"/>
  <c r="BN11" i="19"/>
  <c r="BJ11" i="19"/>
  <c r="BF11" i="19"/>
  <c r="BH11" i="19"/>
  <c r="BB11" i="19"/>
  <c r="AX11" i="19"/>
  <c r="AT11" i="19"/>
  <c r="AP11" i="19"/>
  <c r="AR11" i="19"/>
  <c r="AL11" i="19"/>
  <c r="AH11" i="19"/>
  <c r="AD11" i="19"/>
  <c r="Z11" i="19"/>
  <c r="AB11" i="19"/>
  <c r="V11" i="19"/>
  <c r="N11" i="19"/>
  <c r="L11" i="19"/>
  <c r="J11" i="19"/>
  <c r="EJ11" i="19"/>
  <c r="EJ10" i="19" s="1"/>
  <c r="EJ9" i="19" s="1"/>
  <c r="CZ11" i="19"/>
  <c r="CJ11" i="19"/>
  <c r="BT11" i="19"/>
  <c r="BL11" i="19"/>
  <c r="BL10" i="19" s="1"/>
  <c r="BL9" i="19" s="1"/>
  <c r="BD11" i="19"/>
  <c r="AN11" i="19"/>
  <c r="X11" i="19"/>
  <c r="X10" i="19" s="1"/>
  <c r="X9" i="19" s="1"/>
  <c r="DL11" i="19"/>
  <c r="CV11" i="19"/>
  <c r="CF11" i="19"/>
  <c r="AZ11" i="19"/>
  <c r="AJ11" i="19"/>
  <c r="T11" i="19"/>
  <c r="DP11" i="19"/>
  <c r="EF11" i="19"/>
  <c r="ER34" i="19"/>
  <c r="ER36" i="19" s="1"/>
  <c r="ER38" i="19" s="1"/>
  <c r="ER14" i="19" s="1"/>
  <c r="EB34" i="19"/>
  <c r="EB36" i="19" s="1"/>
  <c r="EB38" i="19" s="1"/>
  <c r="EB14" i="19" s="1"/>
  <c r="DT34" i="19"/>
  <c r="DT36" i="19" s="1"/>
  <c r="DT38" i="19" s="1"/>
  <c r="DT14" i="19" s="1"/>
  <c r="DX34" i="19"/>
  <c r="DX36" i="19" s="1"/>
  <c r="DX38" i="19" s="1"/>
  <c r="DX14" i="19" s="1"/>
  <c r="DX11" i="19" s="1"/>
  <c r="BC36" i="19"/>
  <c r="BC38" i="19" s="1"/>
  <c r="BC14" i="19" s="1"/>
  <c r="G36" i="19"/>
  <c r="G38" i="19" s="1"/>
  <c r="G14" i="19" s="1"/>
  <c r="BP34" i="19"/>
  <c r="BP36" i="19" s="1"/>
  <c r="BP38" i="19" s="1"/>
  <c r="BP14" i="19" s="1"/>
  <c r="BP11" i="19" s="1"/>
  <c r="CU32" i="19"/>
  <c r="CU34" i="19" s="1"/>
  <c r="CU36" i="19" s="1"/>
  <c r="CU38" i="19" s="1"/>
  <c r="CU14" i="19" s="1"/>
  <c r="AG34" i="19"/>
  <c r="AG36" i="19" s="1"/>
  <c r="AG38" i="19" s="1"/>
  <c r="AG14" i="19" s="1"/>
  <c r="R36" i="19"/>
  <c r="R38" i="19" s="1"/>
  <c r="R14" i="19" s="1"/>
  <c r="R11" i="19" s="1"/>
  <c r="Q34" i="19"/>
  <c r="Q36" i="19" s="1"/>
  <c r="Q38" i="19" s="1"/>
  <c r="Q14" i="19" s="1"/>
  <c r="CW34" i="19"/>
  <c r="CW36" i="19" s="1"/>
  <c r="CW38" i="19" s="1"/>
  <c r="CW14" i="19" s="1"/>
  <c r="BA14" i="19"/>
  <c r="U34" i="19"/>
  <c r="U36" i="19" s="1"/>
  <c r="U38" i="19" s="1"/>
  <c r="U14" i="19" s="1"/>
  <c r="H32" i="19"/>
  <c r="H36" i="19" s="1"/>
  <c r="H38" i="19" s="1"/>
  <c r="H14" i="19" s="1"/>
  <c r="H11" i="19" s="1"/>
  <c r="DK12" i="19"/>
  <c r="DK11" i="19" s="1"/>
  <c r="DK15" i="19"/>
  <c r="DC12" i="19"/>
  <c r="DC11" i="19" s="1"/>
  <c r="DC15" i="19"/>
  <c r="CU12" i="19"/>
  <c r="CU15" i="19"/>
  <c r="CM12" i="19"/>
  <c r="CM11" i="19" s="1"/>
  <c r="CM15" i="19"/>
  <c r="CE12" i="19"/>
  <c r="CE11" i="19" s="1"/>
  <c r="CE15" i="19"/>
  <c r="BW12" i="19"/>
  <c r="BW11" i="19" s="1"/>
  <c r="BW15" i="19"/>
  <c r="BO12" i="19"/>
  <c r="BO11" i="19" s="1"/>
  <c r="BO15" i="19"/>
  <c r="BG12" i="19"/>
  <c r="BG11" i="19" s="1"/>
  <c r="BG15" i="19"/>
  <c r="AY12" i="19"/>
  <c r="AY11" i="19" s="1"/>
  <c r="AY15" i="19"/>
  <c r="AU12" i="19"/>
  <c r="AU11" i="19" s="1"/>
  <c r="AU15" i="19"/>
  <c r="AI12" i="19"/>
  <c r="AI11" i="19" s="1"/>
  <c r="AI15" i="19"/>
  <c r="AA12" i="19"/>
  <c r="AA11" i="19" s="1"/>
  <c r="AA15" i="19"/>
  <c r="S12" i="19"/>
  <c r="S11" i="19" s="1"/>
  <c r="S15" i="19"/>
  <c r="K12" i="19"/>
  <c r="K11" i="19" s="1"/>
  <c r="K15" i="19"/>
  <c r="G12" i="19"/>
  <c r="G15" i="19"/>
  <c r="DT17" i="19"/>
  <c r="EQ12" i="19"/>
  <c r="EQ11" i="19" s="1"/>
  <c r="EQ15" i="19"/>
  <c r="EM12" i="19"/>
  <c r="EM11" i="19" s="1"/>
  <c r="EM15" i="19"/>
  <c r="EI12" i="19"/>
  <c r="EI11" i="19" s="1"/>
  <c r="EI15" i="19"/>
  <c r="EE12" i="19"/>
  <c r="EE11" i="19" s="1"/>
  <c r="EE15" i="19"/>
  <c r="EA12" i="19"/>
  <c r="EA11" i="19" s="1"/>
  <c r="EA15" i="19"/>
  <c r="DW12" i="19"/>
  <c r="DW11" i="19" s="1"/>
  <c r="DW15" i="19"/>
  <c r="CH12" i="19"/>
  <c r="CH11" i="19" s="1"/>
  <c r="CH15" i="19"/>
  <c r="DS12" i="19"/>
  <c r="DS11" i="19" s="1"/>
  <c r="DS15" i="19"/>
  <c r="DO12" i="19"/>
  <c r="DO11" i="19" s="1"/>
  <c r="DO15" i="19"/>
  <c r="DG12" i="19"/>
  <c r="DG11" i="19" s="1"/>
  <c r="DG15" i="19"/>
  <c r="CY12" i="19"/>
  <c r="CY11" i="19" s="1"/>
  <c r="CY15" i="19"/>
  <c r="CQ12" i="19"/>
  <c r="CQ11" i="19" s="1"/>
  <c r="CQ15" i="19"/>
  <c r="CI12" i="19"/>
  <c r="CI11" i="19" s="1"/>
  <c r="CI15" i="19"/>
  <c r="CA12" i="19"/>
  <c r="CA11" i="19" s="1"/>
  <c r="CA15" i="19"/>
  <c r="BS12" i="19"/>
  <c r="BS11" i="19" s="1"/>
  <c r="BS15" i="19"/>
  <c r="BK12" i="19"/>
  <c r="BK11" i="19" s="1"/>
  <c r="BK15" i="19"/>
  <c r="BC12" i="19"/>
  <c r="BC15" i="19"/>
  <c r="AQ12" i="19"/>
  <c r="AQ11" i="19" s="1"/>
  <c r="AQ15" i="19"/>
  <c r="AM12" i="19"/>
  <c r="AM11" i="19" s="1"/>
  <c r="AM15" i="19"/>
  <c r="AE12" i="19"/>
  <c r="AE11" i="19" s="1"/>
  <c r="AE15" i="19"/>
  <c r="W12" i="19"/>
  <c r="W11" i="19" s="1"/>
  <c r="W15" i="19"/>
  <c r="O12" i="19"/>
  <c r="O11" i="19" s="1"/>
  <c r="O15" i="19"/>
  <c r="E15" i="19"/>
  <c r="EP15" i="19"/>
  <c r="EL15" i="19"/>
  <c r="EH15" i="19"/>
  <c r="ED15" i="19"/>
  <c r="DZ15" i="19"/>
  <c r="DV15" i="19"/>
  <c r="DR15" i="19"/>
  <c r="DN15" i="19"/>
  <c r="DJ15" i="19"/>
  <c r="DF15" i="19"/>
  <c r="DB15" i="19"/>
  <c r="CX15" i="19"/>
  <c r="CT15" i="19"/>
  <c r="CP15" i="19"/>
  <c r="CL15" i="19"/>
  <c r="CD15" i="19"/>
  <c r="BZ15" i="19"/>
  <c r="BV15" i="19"/>
  <c r="BR15" i="19"/>
  <c r="BN15" i="19"/>
  <c r="BJ15" i="19"/>
  <c r="BF15" i="19"/>
  <c r="BB15" i="19"/>
  <c r="AX15" i="19"/>
  <c r="AT15" i="19"/>
  <c r="AP15" i="19"/>
  <c r="AL15" i="19"/>
  <c r="AH15" i="19"/>
  <c r="AD15" i="19"/>
  <c r="Z15" i="19"/>
  <c r="V15" i="19"/>
  <c r="R15" i="19"/>
  <c r="N15" i="19"/>
  <c r="J15" i="19"/>
  <c r="F15" i="19"/>
  <c r="EG12" i="19"/>
  <c r="EG11" i="19" s="1"/>
  <c r="EG10" i="19" s="1"/>
  <c r="EG9" i="19" s="1"/>
  <c r="DY12" i="19"/>
  <c r="DY11" i="19" s="1"/>
  <c r="DY10" i="19" s="1"/>
  <c r="DY9" i="19" s="1"/>
  <c r="DQ12" i="19"/>
  <c r="DQ11" i="19" s="1"/>
  <c r="DQ10" i="19" s="1"/>
  <c r="DQ9" i="19" s="1"/>
  <c r="DI12" i="19"/>
  <c r="DI11" i="19" s="1"/>
  <c r="DI10" i="19" s="1"/>
  <c r="DI9" i="19" s="1"/>
  <c r="DA12" i="19"/>
  <c r="DA11" i="19" s="1"/>
  <c r="DA10" i="19" s="1"/>
  <c r="DA9" i="19" s="1"/>
  <c r="CS12" i="19"/>
  <c r="CS11" i="19" s="1"/>
  <c r="CS10" i="19" s="1"/>
  <c r="CS9" i="19" s="1"/>
  <c r="CK12" i="19"/>
  <c r="CK11" i="19" s="1"/>
  <c r="CK10" i="19" s="1"/>
  <c r="CK9" i="19" s="1"/>
  <c r="CC12" i="19"/>
  <c r="CC11" i="19" s="1"/>
  <c r="CC10" i="19" s="1"/>
  <c r="CC9" i="19" s="1"/>
  <c r="BU12" i="19"/>
  <c r="BU11" i="19" s="1"/>
  <c r="BU10" i="19" s="1"/>
  <c r="BU9" i="19" s="1"/>
  <c r="BM12" i="19"/>
  <c r="BM11" i="19" s="1"/>
  <c r="BM10" i="19" s="1"/>
  <c r="BM9" i="19" s="1"/>
  <c r="BE12" i="19"/>
  <c r="BE11" i="19" s="1"/>
  <c r="BE10" i="19" s="1"/>
  <c r="BE9" i="19" s="1"/>
  <c r="AW12" i="19"/>
  <c r="AW11" i="19" s="1"/>
  <c r="AW10" i="19" s="1"/>
  <c r="AW9" i="19" s="1"/>
  <c r="AO12" i="19"/>
  <c r="AO11" i="19" s="1"/>
  <c r="AO10" i="19" s="1"/>
  <c r="AO9" i="19" s="1"/>
  <c r="AG12" i="19"/>
  <c r="Y12" i="19"/>
  <c r="Y11" i="19" s="1"/>
  <c r="Y10" i="19" s="1"/>
  <c r="Y9" i="19" s="1"/>
  <c r="Q12" i="19"/>
  <c r="I12" i="19"/>
  <c r="I11" i="19" s="1"/>
  <c r="I10" i="19" s="1"/>
  <c r="I9" i="19" s="1"/>
  <c r="EK15" i="19"/>
  <c r="EF10" i="19" l="1"/>
  <c r="EF9" i="19" s="1"/>
  <c r="EN10" i="19"/>
  <c r="EN9" i="19" s="1"/>
  <c r="DX10" i="19"/>
  <c r="DX9" i="19" s="1"/>
  <c r="AB10" i="19"/>
  <c r="AB9" i="19" s="1"/>
  <c r="CV10" i="19"/>
  <c r="CV9" i="19" s="1"/>
  <c r="CJ10" i="19"/>
  <c r="CJ9" i="19" s="1"/>
  <c r="H10" i="19"/>
  <c r="H9" i="19" s="1"/>
  <c r="BA11" i="19"/>
  <c r="BA10" i="19" s="1"/>
  <c r="BA9" i="19" s="1"/>
  <c r="DE11" i="19"/>
  <c r="DE10" i="19" s="1"/>
  <c r="DE9" i="19" s="1"/>
  <c r="CW11" i="19"/>
  <c r="CW10" i="19" s="1"/>
  <c r="CW9" i="19" s="1"/>
  <c r="AN10" i="19"/>
  <c r="AN9" i="19" s="1"/>
  <c r="CR10" i="19"/>
  <c r="CR9" i="19" s="1"/>
  <c r="BN10" i="19"/>
  <c r="BN9" i="19" s="1"/>
  <c r="BD10" i="19"/>
  <c r="BD9" i="19" s="1"/>
  <c r="DN10" i="19"/>
  <c r="DN9" i="19" s="1"/>
  <c r="ED10" i="19"/>
  <c r="ED9" i="19" s="1"/>
  <c r="DB10" i="19"/>
  <c r="DB9" i="19" s="1"/>
  <c r="DZ10" i="19"/>
  <c r="DZ9" i="19" s="1"/>
  <c r="CF10" i="19"/>
  <c r="CF9" i="19" s="1"/>
  <c r="AR10" i="19"/>
  <c r="AR9" i="19" s="1"/>
  <c r="L10" i="19"/>
  <c r="L9" i="19" s="1"/>
  <c r="CD10" i="19"/>
  <c r="CD9" i="19" s="1"/>
  <c r="ER11" i="19"/>
  <c r="ER10" i="19" s="1"/>
  <c r="ER9" i="19" s="1"/>
  <c r="AJ10" i="19"/>
  <c r="AJ9" i="19" s="1"/>
  <c r="BH10" i="19"/>
  <c r="BH9" i="19" s="1"/>
  <c r="BX10" i="19"/>
  <c r="BX9" i="19" s="1"/>
  <c r="DU10" i="19"/>
  <c r="DU9" i="19" s="1"/>
  <c r="T10" i="19"/>
  <c r="T9" i="19" s="1"/>
  <c r="BJ10" i="19"/>
  <c r="BJ9" i="19" s="1"/>
  <c r="BT10" i="19"/>
  <c r="BT9" i="19" s="1"/>
  <c r="DD10" i="19"/>
  <c r="DD9" i="19" s="1"/>
  <c r="BB10" i="19"/>
  <c r="BB9" i="19" s="1"/>
  <c r="EH10" i="19"/>
  <c r="EH9" i="19" s="1"/>
  <c r="AZ10" i="19"/>
  <c r="AZ9" i="19" s="1"/>
  <c r="AH10" i="19"/>
  <c r="AH9" i="19" s="1"/>
  <c r="CX10" i="19"/>
  <c r="CX9" i="19" s="1"/>
  <c r="EK10" i="19"/>
  <c r="EK9" i="19" s="1"/>
  <c r="V10" i="19"/>
  <c r="V9" i="19" s="1"/>
  <c r="DP10" i="19"/>
  <c r="DP9" i="19" s="1"/>
  <c r="AX10" i="19"/>
  <c r="AX9" i="19" s="1"/>
  <c r="J10" i="19"/>
  <c r="J9" i="19" s="1"/>
  <c r="AP10" i="19"/>
  <c r="AP9" i="19" s="1"/>
  <c r="BV10" i="19"/>
  <c r="BV9" i="19" s="1"/>
  <c r="DF10" i="19"/>
  <c r="DF9" i="19" s="1"/>
  <c r="DV10" i="19"/>
  <c r="DV9" i="19" s="1"/>
  <c r="AF10" i="19"/>
  <c r="AF9" i="19" s="1"/>
  <c r="P10" i="19"/>
  <c r="P9" i="19" s="1"/>
  <c r="CB10" i="19"/>
  <c r="CB9" i="19" s="1"/>
  <c r="AV10" i="19"/>
  <c r="AV9" i="19" s="1"/>
  <c r="DH10" i="19"/>
  <c r="DH9" i="19" s="1"/>
  <c r="AL10" i="19"/>
  <c r="AL9" i="19" s="1"/>
  <c r="BR10" i="19"/>
  <c r="BR9" i="19" s="1"/>
  <c r="DR10" i="19"/>
  <c r="DR9" i="19" s="1"/>
  <c r="DL10" i="19"/>
  <c r="DL9" i="19" s="1"/>
  <c r="EP10" i="19"/>
  <c r="EP9" i="19" s="1"/>
  <c r="Z10" i="19"/>
  <c r="Z9" i="19" s="1"/>
  <c r="EL10" i="19"/>
  <c r="EL9" i="19" s="1"/>
  <c r="O10" i="19"/>
  <c r="O9" i="19" s="1"/>
  <c r="AE10" i="19"/>
  <c r="AE9" i="19" s="1"/>
  <c r="AQ10" i="19"/>
  <c r="AQ9" i="19" s="1"/>
  <c r="BK10" i="19"/>
  <c r="BK9" i="19" s="1"/>
  <c r="CA10" i="19"/>
  <c r="CA9" i="19" s="1"/>
  <c r="CQ10" i="19"/>
  <c r="CQ9" i="19" s="1"/>
  <c r="DG10" i="19"/>
  <c r="DG9" i="19" s="1"/>
  <c r="DS10" i="19"/>
  <c r="DS9" i="19" s="1"/>
  <c r="DW10" i="19"/>
  <c r="DW9" i="19" s="1"/>
  <c r="EE10" i="19"/>
  <c r="EE9" i="19" s="1"/>
  <c r="EM10" i="19"/>
  <c r="EM9" i="19" s="1"/>
  <c r="N10" i="19"/>
  <c r="N9" i="19" s="1"/>
  <c r="AD10" i="19"/>
  <c r="AD9" i="19" s="1"/>
  <c r="AT10" i="19"/>
  <c r="AT9" i="19" s="1"/>
  <c r="BZ10" i="19"/>
  <c r="BZ9" i="19" s="1"/>
  <c r="CT10" i="19"/>
  <c r="CT9" i="19" s="1"/>
  <c r="DJ10" i="19"/>
  <c r="DJ9" i="19" s="1"/>
  <c r="BP10" i="19"/>
  <c r="BP9" i="19" s="1"/>
  <c r="CZ10" i="19"/>
  <c r="CZ9" i="19" s="1"/>
  <c r="F10" i="19"/>
  <c r="F9" i="19" s="1"/>
  <c r="BC11" i="19"/>
  <c r="BC10" i="19" s="1"/>
  <c r="BC9" i="19" s="1"/>
  <c r="K10" i="19"/>
  <c r="K9" i="19" s="1"/>
  <c r="AA10" i="19"/>
  <c r="AA9" i="19" s="1"/>
  <c r="AU10" i="19"/>
  <c r="AU9" i="19" s="1"/>
  <c r="BG10" i="19"/>
  <c r="BG9" i="19" s="1"/>
  <c r="BW10" i="19"/>
  <c r="BW9" i="19" s="1"/>
  <c r="CM10" i="19"/>
  <c r="CM9" i="19" s="1"/>
  <c r="DC10" i="19"/>
  <c r="DC9" i="19" s="1"/>
  <c r="U11" i="19"/>
  <c r="U10" i="19" s="1"/>
  <c r="U9" i="19" s="1"/>
  <c r="R10" i="19"/>
  <c r="R9" i="19" s="1"/>
  <c r="EB11" i="19"/>
  <c r="EB10" i="19" s="1"/>
  <c r="EB9" i="19" s="1"/>
  <c r="CP10" i="19"/>
  <c r="CP9" i="19" s="1"/>
  <c r="Q11" i="19"/>
  <c r="Q10" i="19" s="1"/>
  <c r="Q9" i="19" s="1"/>
  <c r="AG11" i="19"/>
  <c r="AG10" i="19" s="1"/>
  <c r="AG9" i="19" s="1"/>
  <c r="CU11" i="19"/>
  <c r="CU10" i="19" s="1"/>
  <c r="CU9" i="19" s="1"/>
  <c r="CL10" i="19"/>
  <c r="CL9" i="19" s="1"/>
  <c r="BF10" i="19"/>
  <c r="BF9" i="19" s="1"/>
  <c r="G11" i="19"/>
  <c r="G10" i="19" s="1"/>
  <c r="G9" i="19" s="1"/>
  <c r="DT12" i="19"/>
  <c r="DT11" i="19" s="1"/>
  <c r="DT15" i="19"/>
  <c r="BS10" i="19"/>
  <c r="BS9" i="19" s="1"/>
  <c r="DO10" i="19"/>
  <c r="DO9" i="19" s="1"/>
  <c r="CH10" i="19"/>
  <c r="CH9" i="19" s="1"/>
  <c r="EA10" i="19"/>
  <c r="EA9" i="19" s="1"/>
  <c r="EI10" i="19"/>
  <c r="EI9" i="19" s="1"/>
  <c r="EQ10" i="19"/>
  <c r="EQ9" i="19" s="1"/>
  <c r="S10" i="19"/>
  <c r="S9" i="19" s="1"/>
  <c r="AI10" i="19"/>
  <c r="AI9" i="19" s="1"/>
  <c r="AY10" i="19"/>
  <c r="AY9" i="19" s="1"/>
  <c r="BO10" i="19"/>
  <c r="BO9" i="19" s="1"/>
  <c r="CE10" i="19"/>
  <c r="CE9" i="19" s="1"/>
  <c r="DK10" i="19"/>
  <c r="DK9" i="19" s="1"/>
  <c r="W10" i="19"/>
  <c r="W9" i="19" s="1"/>
  <c r="AM10" i="19"/>
  <c r="AM9" i="19" s="1"/>
  <c r="CI10" i="19"/>
  <c r="CI9" i="19" s="1"/>
  <c r="CY10" i="19"/>
  <c r="CY9" i="19" s="1"/>
  <c r="DT10" i="19" l="1"/>
  <c r="DT9" i="19" s="1"/>
  <c r="E26" i="19" l="1"/>
  <c r="E27" i="19" s="1"/>
  <c r="E28" i="19" s="1"/>
  <c r="G20" i="19"/>
  <c r="H20" i="19" s="1"/>
  <c r="I20" i="19" s="1"/>
  <c r="J20" i="19" s="1"/>
  <c r="K20" i="19" s="1"/>
  <c r="L20" i="19" s="1"/>
  <c r="M20" i="19" s="1"/>
  <c r="N20" i="19" s="1"/>
  <c r="O20" i="19" s="1"/>
  <c r="P20" i="19" s="1"/>
  <c r="Q20" i="19" s="1"/>
  <c r="R20" i="19" s="1"/>
  <c r="S20" i="19" s="1"/>
  <c r="T20" i="19" s="1"/>
  <c r="U20" i="19" s="1"/>
  <c r="V20" i="19" s="1"/>
  <c r="W20" i="19" s="1"/>
  <c r="X20" i="19" s="1"/>
  <c r="Y20" i="19" s="1"/>
  <c r="Z20" i="19" s="1"/>
  <c r="AA20" i="19" s="1"/>
  <c r="AB20" i="19" s="1"/>
  <c r="AC20" i="19" s="1"/>
  <c r="AD20" i="19" s="1"/>
  <c r="AE20" i="19" s="1"/>
  <c r="AF20" i="19" s="1"/>
  <c r="AG20" i="19" s="1"/>
  <c r="AH20" i="19" s="1"/>
  <c r="AI20" i="19" s="1"/>
  <c r="AJ20" i="19" s="1"/>
  <c r="AK20" i="19" s="1"/>
  <c r="AL20" i="19" s="1"/>
  <c r="AM20" i="19" s="1"/>
  <c r="AN20" i="19" s="1"/>
  <c r="AO20" i="19" s="1"/>
  <c r="AP20" i="19" s="1"/>
  <c r="AQ20" i="19" s="1"/>
  <c r="AR20" i="19" s="1"/>
  <c r="AS20" i="19" s="1"/>
  <c r="AT20" i="19" s="1"/>
  <c r="AU20" i="19" s="1"/>
  <c r="AV20" i="19" s="1"/>
  <c r="AW20" i="19" s="1"/>
  <c r="AX20" i="19" s="1"/>
  <c r="AY20" i="19" s="1"/>
  <c r="AZ20" i="19" s="1"/>
  <c r="BA20" i="19" s="1"/>
  <c r="BB20" i="19" s="1"/>
  <c r="BC20" i="19" s="1"/>
  <c r="BD20" i="19" s="1"/>
  <c r="BE20" i="19" s="1"/>
  <c r="BF20" i="19" s="1"/>
  <c r="BG20" i="19" s="1"/>
  <c r="BH20" i="19" s="1"/>
  <c r="BI20" i="19" s="1"/>
  <c r="BJ20" i="19" s="1"/>
  <c r="BK20" i="19" s="1"/>
  <c r="BL20" i="19" s="1"/>
  <c r="BM20" i="19" s="1"/>
  <c r="BN20" i="19" s="1"/>
  <c r="BO20" i="19" s="1"/>
  <c r="BP20" i="19" s="1"/>
  <c r="BQ20" i="19" s="1"/>
  <c r="BR20" i="19" s="1"/>
  <c r="BS20" i="19" s="1"/>
  <c r="BT20" i="19" s="1"/>
  <c r="BU20" i="19" s="1"/>
  <c r="BV20" i="19" s="1"/>
  <c r="BW20" i="19" s="1"/>
  <c r="BX20" i="19" s="1"/>
  <c r="BY20" i="19" s="1"/>
  <c r="BZ20" i="19" s="1"/>
  <c r="CA20" i="19" s="1"/>
  <c r="CB20" i="19" s="1"/>
  <c r="CC20" i="19" s="1"/>
  <c r="CD20" i="19" s="1"/>
  <c r="CE20" i="19" s="1"/>
  <c r="CF20" i="19" s="1"/>
  <c r="CG20" i="19" s="1"/>
  <c r="CH20" i="19" s="1"/>
  <c r="CI20" i="19" s="1"/>
  <c r="CJ20" i="19" s="1"/>
  <c r="CK20" i="19" s="1"/>
  <c r="CL20" i="19" s="1"/>
  <c r="CM20" i="19" s="1"/>
  <c r="CN20" i="19" s="1"/>
  <c r="CO20" i="19" s="1"/>
  <c r="CP20" i="19" s="1"/>
  <c r="CQ20" i="19" s="1"/>
  <c r="CR20" i="19" s="1"/>
  <c r="CS20" i="19" s="1"/>
  <c r="CT20" i="19" s="1"/>
  <c r="CU20" i="19" s="1"/>
  <c r="CV20" i="19" s="1"/>
  <c r="CW20" i="19" s="1"/>
  <c r="CX20" i="19" s="1"/>
  <c r="CY20" i="19" s="1"/>
  <c r="CZ20" i="19" s="1"/>
  <c r="DA20" i="19" s="1"/>
  <c r="DB20" i="19" s="1"/>
  <c r="DC20" i="19" s="1"/>
  <c r="DD20" i="19" s="1"/>
  <c r="DE20" i="19" s="1"/>
  <c r="DF20" i="19" s="1"/>
  <c r="DG20" i="19" s="1"/>
  <c r="DH20" i="19" s="1"/>
  <c r="DI20" i="19" s="1"/>
  <c r="DJ20" i="19" s="1"/>
  <c r="DK20" i="19" s="1"/>
  <c r="DL20" i="19" s="1"/>
  <c r="DM20" i="19" s="1"/>
  <c r="DN20" i="19" s="1"/>
  <c r="DO20" i="19" s="1"/>
  <c r="DP20" i="19" s="1"/>
  <c r="DQ20" i="19" s="1"/>
  <c r="DR20" i="19" s="1"/>
  <c r="DS20" i="19" s="1"/>
  <c r="DT20" i="19" s="1"/>
  <c r="DU20" i="19" s="1"/>
  <c r="DV20" i="19" s="1"/>
  <c r="DW20" i="19" s="1"/>
  <c r="DX20" i="19" s="1"/>
  <c r="DY20" i="19" s="1"/>
  <c r="DZ20" i="19" s="1"/>
  <c r="EA20" i="19" s="1"/>
  <c r="EB20" i="19" s="1"/>
  <c r="EC20" i="19" s="1"/>
  <c r="ED20" i="19" s="1"/>
  <c r="EE20" i="19" s="1"/>
  <c r="EF20" i="19" s="1"/>
  <c r="EG20" i="19" s="1"/>
  <c r="EH20" i="19" s="1"/>
  <c r="EI20" i="19" s="1"/>
  <c r="EJ20" i="19" s="1"/>
  <c r="EK20" i="19" s="1"/>
  <c r="EL20" i="19" s="1"/>
  <c r="EM20" i="19" s="1"/>
  <c r="EN20" i="19" s="1"/>
  <c r="EO20" i="19" s="1"/>
  <c r="EP20" i="19" s="1"/>
  <c r="EQ20" i="19" s="1"/>
  <c r="ER20" i="19" s="1"/>
  <c r="E32" i="19"/>
  <c r="E34" i="19" s="1"/>
  <c r="E36" i="19" s="1"/>
  <c r="E38" i="19" s="1"/>
  <c r="E14" i="19" s="1"/>
  <c r="E11" i="19" s="1"/>
  <c r="E10" i="19" s="1"/>
  <c r="E9" i="19" s="1"/>
  <c r="I7" i="19" l="1"/>
  <c r="M7" i="19"/>
  <c r="Q7" i="19"/>
  <c r="U7" i="19"/>
  <c r="Y7" i="19"/>
  <c r="AC7" i="19"/>
  <c r="AG7" i="19"/>
  <c r="AK7" i="19"/>
  <c r="AO7" i="19"/>
  <c r="AS7" i="19"/>
  <c r="AW7" i="19"/>
  <c r="BA7" i="19"/>
  <c r="BE7" i="19"/>
  <c r="BI7" i="19"/>
  <c r="BM7" i="19"/>
  <c r="BQ7" i="19"/>
  <c r="BU7" i="19"/>
  <c r="BY7" i="19"/>
  <c r="CC7" i="19"/>
  <c r="CG7" i="19"/>
  <c r="CK7" i="19"/>
  <c r="CO7" i="19"/>
  <c r="CS7" i="19"/>
  <c r="CW7" i="19"/>
  <c r="DA7" i="19"/>
  <c r="DE7" i="19"/>
  <c r="DI7" i="19"/>
  <c r="DM7" i="19"/>
  <c r="DQ7" i="19"/>
  <c r="DU7" i="19"/>
  <c r="DY7" i="19"/>
  <c r="EC7" i="19"/>
  <c r="EG7" i="19"/>
  <c r="EK7" i="19"/>
  <c r="EO7" i="19"/>
  <c r="F7" i="19"/>
  <c r="K7" i="19"/>
  <c r="S7" i="19"/>
  <c r="AA7" i="19"/>
  <c r="AI7" i="19"/>
  <c r="AQ7" i="19"/>
  <c r="AY7" i="19"/>
  <c r="BG7" i="19"/>
  <c r="BO7" i="19"/>
  <c r="BW7" i="19"/>
  <c r="CE7" i="19"/>
  <c r="CM7" i="19"/>
  <c r="CU7" i="19"/>
  <c r="DC7" i="19"/>
  <c r="DK7" i="19"/>
  <c r="DS7" i="19"/>
  <c r="EA7" i="19"/>
  <c r="EI7" i="19"/>
  <c r="EQ7" i="19"/>
  <c r="H7" i="19"/>
  <c r="P7" i="19"/>
  <c r="X7" i="19"/>
  <c r="AF7" i="19"/>
  <c r="AN7" i="19"/>
  <c r="AV7" i="19"/>
  <c r="BH7" i="19"/>
  <c r="BP7" i="19"/>
  <c r="BX7" i="19"/>
  <c r="CF7" i="19"/>
  <c r="CN7" i="19"/>
  <c r="CV7" i="19"/>
  <c r="CZ7" i="19"/>
  <c r="DH7" i="19"/>
  <c r="DP7" i="19"/>
  <c r="DX7" i="19"/>
  <c r="EF7" i="19"/>
  <c r="EN7" i="19"/>
  <c r="J7" i="19"/>
  <c r="N7" i="19"/>
  <c r="R7" i="19"/>
  <c r="V7" i="19"/>
  <c r="Z7" i="19"/>
  <c r="AD7" i="19"/>
  <c r="AH7" i="19"/>
  <c r="AL7" i="19"/>
  <c r="AP7" i="19"/>
  <c r="AT7" i="19"/>
  <c r="AX7" i="19"/>
  <c r="BB7" i="19"/>
  <c r="BF7" i="19"/>
  <c r="BJ7" i="19"/>
  <c r="BN7" i="19"/>
  <c r="BR7" i="19"/>
  <c r="BV7" i="19"/>
  <c r="BZ7" i="19"/>
  <c r="CD7" i="19"/>
  <c r="CH7" i="19"/>
  <c r="CL7" i="19"/>
  <c r="CP7" i="19"/>
  <c r="CT7" i="19"/>
  <c r="CX7" i="19"/>
  <c r="DB7" i="19"/>
  <c r="DF7" i="19"/>
  <c r="DJ7" i="19"/>
  <c r="DN7" i="19"/>
  <c r="DR7" i="19"/>
  <c r="DV7" i="19"/>
  <c r="DZ7" i="19"/>
  <c r="ED7" i="19"/>
  <c r="EH7" i="19"/>
  <c r="EL7" i="19"/>
  <c r="EP7" i="19"/>
  <c r="G7" i="19"/>
  <c r="O7" i="19"/>
  <c r="W7" i="19"/>
  <c r="AE7" i="19"/>
  <c r="AM7" i="19"/>
  <c r="AU7" i="19"/>
  <c r="BC7" i="19"/>
  <c r="BK7" i="19"/>
  <c r="BS7" i="19"/>
  <c r="CA7" i="19"/>
  <c r="CI7" i="19"/>
  <c r="CQ7" i="19"/>
  <c r="CY7" i="19"/>
  <c r="DG7" i="19"/>
  <c r="DO7" i="19"/>
  <c r="DW7" i="19"/>
  <c r="EE7" i="19"/>
  <c r="EM7" i="19"/>
  <c r="L7" i="19"/>
  <c r="T7" i="19"/>
  <c r="AB7" i="19"/>
  <c r="AJ7" i="19"/>
  <c r="AR7" i="19"/>
  <c r="AZ7" i="19"/>
  <c r="BD7" i="19"/>
  <c r="BL7" i="19"/>
  <c r="BT7" i="19"/>
  <c r="CB7" i="19"/>
  <c r="CJ7" i="19"/>
  <c r="CR7" i="19"/>
  <c r="DD7" i="19"/>
  <c r="DL7" i="19"/>
  <c r="DT7" i="19"/>
  <c r="EB7" i="19"/>
  <c r="EJ7" i="19"/>
  <c r="ER7" i="19"/>
  <c r="E7" i="19"/>
  <c r="B8" i="12" l="1"/>
  <c r="C10" i="7"/>
  <c r="C9" i="7" s="1"/>
  <c r="C8" i="7" s="1"/>
  <c r="D78" i="18" l="1"/>
  <c r="E78" i="18"/>
  <c r="F78" i="18"/>
  <c r="C78" i="18"/>
  <c r="F105" i="18"/>
  <c r="E105" i="18"/>
  <c r="D105" i="18"/>
  <c r="C105" i="18"/>
  <c r="F95" i="18"/>
  <c r="E95" i="18"/>
  <c r="D95" i="18"/>
  <c r="C95" i="18"/>
  <c r="F92" i="18"/>
  <c r="E92" i="18"/>
  <c r="D92" i="18"/>
  <c r="C92" i="18"/>
  <c r="D90" i="18"/>
  <c r="E90" i="18"/>
  <c r="F90" i="18"/>
  <c r="C90" i="18"/>
  <c r="D82" i="18"/>
  <c r="E82" i="18"/>
  <c r="F82" i="18"/>
  <c r="C82" i="18"/>
  <c r="D80" i="18"/>
  <c r="E80" i="18"/>
  <c r="F80" i="18"/>
  <c r="C80" i="18"/>
  <c r="F67" i="18"/>
  <c r="E67" i="18"/>
  <c r="D67" i="18"/>
  <c r="C67" i="18"/>
  <c r="F60" i="18"/>
  <c r="D60" i="18"/>
  <c r="E60" i="18"/>
  <c r="C60" i="18"/>
  <c r="D55" i="18"/>
  <c r="E55" i="18"/>
  <c r="F55" i="18"/>
  <c r="C55" i="18"/>
  <c r="D51" i="18"/>
  <c r="E51" i="18"/>
  <c r="F51" i="18"/>
  <c r="C51" i="18"/>
  <c r="D38" i="18"/>
  <c r="E38" i="18"/>
  <c r="F38" i="18"/>
  <c r="D27" i="18"/>
  <c r="E27" i="18"/>
  <c r="F27" i="18"/>
  <c r="C38" i="18"/>
  <c r="C27" i="18"/>
  <c r="F20" i="18"/>
  <c r="D20" i="18"/>
  <c r="E20" i="18"/>
  <c r="C20" i="18"/>
  <c r="D106" i="18" l="1"/>
  <c r="E106" i="18"/>
  <c r="C106" i="18"/>
  <c r="F106" i="18"/>
  <c r="C19" i="26"/>
  <c r="C5" i="30" l="1"/>
  <c r="D17" i="11" l="1"/>
  <c r="J13" i="10"/>
  <c r="C65" i="8" l="1"/>
  <c r="C43" i="8" s="1"/>
  <c r="C144" i="8" s="1"/>
  <c r="C155" i="6"/>
  <c r="C145" i="6"/>
  <c r="C135" i="6"/>
  <c r="C125" i="6"/>
  <c r="C115" i="6"/>
  <c r="C105" i="6"/>
  <c r="C95" i="6"/>
  <c r="C85" i="6"/>
  <c r="C75" i="6"/>
  <c r="C65" i="6"/>
  <c r="C55" i="6"/>
  <c r="C45" i="6"/>
  <c r="C35" i="6"/>
  <c r="C25" i="6"/>
  <c r="C15" i="6"/>
  <c r="C5" i="6"/>
  <c r="D16" i="9" s="1"/>
  <c r="D15" i="9" s="1"/>
  <c r="D14" i="9" s="1"/>
  <c r="D74" i="9" s="1"/>
  <c r="C165" i="6" l="1"/>
  <c r="C253" i="5"/>
  <c r="C260" i="5"/>
  <c r="C265" i="5"/>
  <c r="C268" i="5"/>
  <c r="C275" i="5"/>
  <c r="C277" i="5"/>
  <c r="C286" i="5"/>
  <c r="C296" i="5"/>
  <c r="C301" i="5"/>
  <c r="C248" i="5"/>
  <c r="C242" i="5"/>
  <c r="C240" i="5"/>
  <c r="C232" i="5"/>
  <c r="C228" i="5"/>
  <c r="C219" i="5"/>
  <c r="C192" i="5" s="1"/>
  <c r="C209" i="5"/>
  <c r="C203" i="5"/>
  <c r="C193" i="5"/>
  <c r="C182" i="5"/>
  <c r="C176" i="5"/>
  <c r="C166" i="5"/>
  <c r="C158" i="5"/>
  <c r="C148" i="5"/>
  <c r="C138" i="5"/>
  <c r="C128" i="5"/>
  <c r="C118" i="5"/>
  <c r="C108" i="5"/>
  <c r="C97" i="5"/>
  <c r="C93" i="5"/>
  <c r="C87" i="5"/>
  <c r="C84" i="5"/>
  <c r="C76" i="5"/>
  <c r="C66" i="5"/>
  <c r="C56" i="5"/>
  <c r="C52" i="5"/>
  <c r="C43" i="5"/>
  <c r="C39" i="5"/>
  <c r="C37" i="5"/>
  <c r="C30" i="5"/>
  <c r="C25" i="5"/>
  <c r="C16" i="5"/>
  <c r="C11" i="5"/>
  <c r="C6" i="5"/>
  <c r="C13" i="4"/>
  <c r="C14" i="3"/>
  <c r="C107" i="5" l="1"/>
  <c r="C42" i="5"/>
  <c r="C252" i="5"/>
  <c r="C5" i="5"/>
  <c r="C415" i="5" l="1"/>
  <c r="DL6" i="19" l="1"/>
  <c r="DL5" i="19" s="1"/>
  <c r="EH6" i="19"/>
  <c r="EH5" i="19" s="1"/>
  <c r="BM6" i="19"/>
  <c r="BM5" i="19" s="1"/>
  <c r="EL6" i="19"/>
  <c r="EL5" i="19" s="1"/>
  <c r="AI6" i="19"/>
  <c r="AI5" i="19" s="1"/>
  <c r="DY6" i="19"/>
  <c r="DY5" i="19"/>
  <c r="AJ6" i="19"/>
  <c r="AJ5" i="19" s="1"/>
  <c r="BD6" i="19"/>
  <c r="BD5" i="19" s="1"/>
  <c r="AW6" i="19"/>
  <c r="AW5" i="19" s="1"/>
  <c r="AX6" i="19"/>
  <c r="AX5" i="19" s="1"/>
  <c r="J6" i="19"/>
  <c r="J5" i="19"/>
  <c r="DN6" i="19"/>
  <c r="DN5" i="19" s="1"/>
  <c r="CR6" i="19"/>
  <c r="CR5" i="19" s="1"/>
  <c r="AR6" i="19"/>
  <c r="AR5" i="19" s="1"/>
  <c r="AS6" i="19"/>
  <c r="AS5" i="19"/>
  <c r="BV6" i="19"/>
  <c r="BV5" i="19" s="1"/>
  <c r="EQ6" i="19"/>
  <c r="EQ5" i="19" s="1"/>
  <c r="EN6" i="19"/>
  <c r="EN5" i="19" s="1"/>
  <c r="EJ6" i="19"/>
  <c r="EJ5" i="19" s="1"/>
  <c r="AY6" i="19"/>
  <c r="AY5" i="19" s="1"/>
  <c r="DM6" i="19"/>
  <c r="DM5" i="19" s="1"/>
  <c r="CF6" i="19"/>
  <c r="CF5" i="19" s="1"/>
  <c r="Y6" i="19"/>
  <c r="Y5" i="19"/>
  <c r="M6" i="19"/>
  <c r="M5" i="19" s="1"/>
  <c r="DK6" i="19"/>
  <c r="DK5" i="19" s="1"/>
  <c r="BY6" i="19"/>
  <c r="BY5" i="19"/>
  <c r="CG6" i="19"/>
  <c r="CG5" i="19" s="1"/>
  <c r="CM6" i="19"/>
  <c r="CM5" i="19" s="1"/>
  <c r="CJ6" i="19"/>
  <c r="CJ5" i="19" s="1"/>
  <c r="AE6" i="19"/>
  <c r="AE5" i="19" s="1"/>
  <c r="W6" i="19"/>
  <c r="W5" i="19" s="1"/>
  <c r="X6" i="19"/>
  <c r="X5" i="19" s="1"/>
  <c r="Q6" i="19"/>
  <c r="Q5" i="19" s="1"/>
  <c r="DV6" i="19"/>
  <c r="DV5" i="19" s="1"/>
  <c r="CI6" i="19"/>
  <c r="CI5" i="19" s="1"/>
  <c r="DQ6" i="19"/>
  <c r="DQ5" i="19" s="1"/>
  <c r="L6" i="19"/>
  <c r="L5" i="19" s="1"/>
  <c r="CY6" i="19"/>
  <c r="CY5" i="19" s="1"/>
  <c r="P6" i="19"/>
  <c r="P5" i="19" s="1"/>
  <c r="CC6" i="19"/>
  <c r="CC5" i="19" s="1"/>
  <c r="DH6" i="19"/>
  <c r="DH5" i="19" s="1"/>
  <c r="CV6" i="19"/>
  <c r="CV5" i="19" s="1"/>
  <c r="BO6" i="19"/>
  <c r="BO5" i="19"/>
  <c r="V6" i="19"/>
  <c r="V5" i="19" s="1"/>
  <c r="U6" i="19"/>
  <c r="U5" i="19" s="1"/>
  <c r="BW6" i="19"/>
  <c r="BW5" i="19" s="1"/>
  <c r="CS6" i="19"/>
  <c r="CS5" i="19" s="1"/>
  <c r="DP6" i="19"/>
  <c r="DP5" i="19" s="1"/>
  <c r="EB6" i="19"/>
  <c r="EB5" i="19" s="1"/>
  <c r="AQ6" i="19"/>
  <c r="AQ5" i="19" s="1"/>
  <c r="DJ6" i="19"/>
  <c r="DJ5" i="19" s="1"/>
  <c r="CL6" i="19"/>
  <c r="CL5" i="19" s="1"/>
  <c r="BN6" i="19"/>
  <c r="BN5" i="19" s="1"/>
  <c r="DE6" i="19"/>
  <c r="DE5" i="19" s="1"/>
  <c r="DT6" i="19"/>
  <c r="DT5" i="19" s="1"/>
  <c r="CW6" i="19"/>
  <c r="CW5" i="19" s="1"/>
  <c r="EM6" i="19"/>
  <c r="EM5" i="19" s="1"/>
  <c r="DI6" i="19"/>
  <c r="DI5" i="19" s="1"/>
  <c r="EP6" i="19"/>
  <c r="EP5" i="19" s="1"/>
  <c r="AB6" i="19"/>
  <c r="AB5" i="19" s="1"/>
  <c r="AF6" i="19"/>
  <c r="AF5" i="19" s="1"/>
  <c r="K6" i="19"/>
  <c r="K5" i="19" s="1"/>
  <c r="EG6" i="19"/>
  <c r="EG5" i="19" s="1"/>
  <c r="N6" i="19"/>
  <c r="N5" i="19" s="1"/>
  <c r="AO6" i="19"/>
  <c r="AO5" i="19" s="1"/>
  <c r="BP6" i="19"/>
  <c r="BP5" i="19" s="1"/>
  <c r="DZ6" i="19"/>
  <c r="DZ5" i="19" s="1"/>
  <c r="CX6" i="19"/>
  <c r="CX5" i="19" s="1"/>
  <c r="EE6" i="19"/>
  <c r="EE5" i="19" s="1"/>
  <c r="BK6" i="19"/>
  <c r="BK5" i="19" s="1"/>
  <c r="AP6" i="19"/>
  <c r="AP5" i="19"/>
  <c r="CE6" i="19"/>
  <c r="CE5" i="19" s="1"/>
  <c r="CO6" i="19"/>
  <c r="CO5" i="19" s="1"/>
  <c r="R6" i="19"/>
  <c r="R5" i="19" s="1"/>
  <c r="EA6" i="19"/>
  <c r="EA5" i="19" s="1"/>
  <c r="F6" i="19"/>
  <c r="F5" i="19" s="1"/>
  <c r="BC6" i="19"/>
  <c r="BC5" i="19" s="1"/>
  <c r="CK6" i="19"/>
  <c r="CK5" i="19" s="1"/>
  <c r="AG6" i="19"/>
  <c r="AG5" i="19" s="1"/>
  <c r="BJ6" i="19"/>
  <c r="BJ5" i="19" s="1"/>
  <c r="AU6" i="19"/>
  <c r="AU5" i="19" s="1"/>
  <c r="AM6" i="19"/>
  <c r="AM5" i="19" s="1"/>
  <c r="E6" i="19"/>
  <c r="E5" i="19"/>
  <c r="EF6" i="19"/>
  <c r="EF5" i="19" s="1"/>
  <c r="BE6" i="19"/>
  <c r="BE5" i="19" s="1"/>
  <c r="BG6" i="19"/>
  <c r="BG5" i="19" s="1"/>
  <c r="EO6" i="19"/>
  <c r="EO5" i="19" s="1"/>
  <c r="EK6" i="19"/>
  <c r="EK5" i="19" s="1"/>
  <c r="CP6" i="19"/>
  <c r="CP5" i="19" s="1"/>
  <c r="DR6" i="19"/>
  <c r="DR5" i="19" s="1"/>
  <c r="AH6" i="19"/>
  <c r="AH5" i="19" s="1"/>
  <c r="AT6" i="19"/>
  <c r="AT5" i="19" s="1"/>
  <c r="AD6" i="19"/>
  <c r="AD5" i="19" s="1"/>
  <c r="BR6" i="19"/>
  <c r="BR5" i="19" s="1"/>
  <c r="BX6" i="19"/>
  <c r="BX5" i="19" s="1"/>
  <c r="BT6" i="19"/>
  <c r="BT5" i="19" s="1"/>
  <c r="BF6" i="19"/>
  <c r="BF5" i="19" s="1"/>
  <c r="DB6" i="19"/>
  <c r="DB5" i="19" s="1"/>
  <c r="AV6" i="19"/>
  <c r="AV5" i="19" s="1"/>
  <c r="CA6" i="19"/>
  <c r="CA5" i="19" s="1"/>
  <c r="CT6" i="19"/>
  <c r="CT5" i="19" s="1"/>
  <c r="CB6" i="19"/>
  <c r="CB5" i="19" s="1"/>
  <c r="O6" i="19"/>
  <c r="O5" i="19" s="1"/>
  <c r="AA6" i="19"/>
  <c r="AA5" i="19" s="1"/>
  <c r="AZ6" i="19"/>
  <c r="AZ5" i="19"/>
  <c r="DX6" i="19"/>
  <c r="DX5" i="19" s="1"/>
  <c r="BS6" i="19"/>
  <c r="BS5" i="19" s="1"/>
  <c r="AK6" i="19"/>
  <c r="AK5" i="19" s="1"/>
  <c r="BU6" i="19"/>
  <c r="BU5" i="19" s="1"/>
  <c r="ED6" i="19"/>
  <c r="ED5" i="19" s="1"/>
  <c r="DA6" i="19"/>
  <c r="DA5" i="19" s="1"/>
  <c r="CN6" i="19"/>
  <c r="CN5" i="19" s="1"/>
  <c r="AL6" i="19"/>
  <c r="AL5" i="19" s="1"/>
  <c r="CZ6" i="19"/>
  <c r="CZ5" i="19" s="1"/>
  <c r="DS6" i="19"/>
  <c r="DS5" i="19" s="1"/>
  <c r="BQ6" i="19"/>
  <c r="BQ5" i="19" s="1"/>
  <c r="Z6" i="19"/>
  <c r="Z5" i="19"/>
  <c r="T6" i="19"/>
  <c r="T5" i="19" s="1"/>
  <c r="EC6" i="19"/>
  <c r="EC5" i="19" s="1"/>
  <c r="DD6" i="19"/>
  <c r="DD5" i="19" s="1"/>
  <c r="CH6" i="19"/>
  <c r="CH5" i="19" s="1"/>
  <c r="H6" i="19"/>
  <c r="H5" i="19" s="1"/>
  <c r="BL6" i="19"/>
  <c r="BL5" i="19" s="1"/>
  <c r="DW6" i="19"/>
  <c r="DW5" i="19" s="1"/>
  <c r="G6" i="19"/>
  <c r="G5" i="19" s="1"/>
  <c r="DU6" i="19"/>
  <c r="DU5" i="19" s="1"/>
  <c r="BZ6" i="19"/>
  <c r="BZ5" i="19"/>
  <c r="BI6" i="19"/>
  <c r="BI5" i="19" s="1"/>
  <c r="EI6" i="19"/>
  <c r="EI5" i="19" s="1"/>
  <c r="BH6" i="19"/>
  <c r="BH5" i="19" s="1"/>
  <c r="DF6" i="19"/>
  <c r="DF5" i="19" s="1"/>
  <c r="DO6" i="19"/>
  <c r="DO5" i="19" s="1"/>
  <c r="S6" i="19"/>
  <c r="S5" i="19" s="1"/>
  <c r="CQ6" i="19"/>
  <c r="CQ5" i="19" s="1"/>
  <c r="DG6" i="19"/>
  <c r="DG5" i="19" s="1"/>
  <c r="AC6" i="19"/>
  <c r="AC5" i="19" s="1"/>
  <c r="DC6" i="19"/>
  <c r="DC5" i="19" s="1"/>
  <c r="AN6" i="19"/>
  <c r="AN5" i="19" s="1"/>
  <c r="BB6" i="19"/>
  <c r="BB5" i="19"/>
  <c r="CU6" i="19"/>
  <c r="CU5" i="19" s="1"/>
  <c r="BA6" i="19"/>
  <c r="BA5" i="19" s="1"/>
  <c r="I6" i="19"/>
  <c r="I5" i="19" s="1"/>
  <c r="ER6" i="19"/>
  <c r="ER5" i="19" s="1"/>
  <c r="CD6" i="19"/>
  <c r="CD5" i="19" s="1"/>
</calcChain>
</file>

<file path=xl/sharedStrings.xml><?xml version="1.0" encoding="utf-8"?>
<sst xmlns="http://schemas.openxmlformats.org/spreadsheetml/2006/main" count="3049" uniqueCount="1292">
  <si>
    <t> </t>
  </si>
  <si>
    <t>Categoría</t>
  </si>
  <si>
    <t>Presupuesto aprobado</t>
  </si>
  <si>
    <t>Recursos fiscales</t>
  </si>
  <si>
    <t>Financiamientos internos</t>
  </si>
  <si>
    <t>Ingresos propios</t>
  </si>
  <si>
    <t>Recursos federales</t>
  </si>
  <si>
    <t>Recursos estatales</t>
  </si>
  <si>
    <t>Otros recursos</t>
  </si>
  <si>
    <t>Total presupuesto de egresos</t>
  </si>
  <si>
    <t>Gasto Corriente</t>
  </si>
  <si>
    <t>Gasto de Capital</t>
  </si>
  <si>
    <t>Amortización de la Deuda y Disminución de Pasivos</t>
  </si>
  <si>
    <t>Pensiones y Jubilaciones</t>
  </si>
  <si>
    <t>Participaciones</t>
  </si>
  <si>
    <t>Capítulo-Concepto-Partida genérica</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</si>
  <si>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</si>
  <si>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</si>
  <si>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</si>
  <si>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</si>
  <si>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</si>
  <si>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</si>
  <si>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</si>
  <si>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</si>
  <si>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</si>
  <si>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</si>
  <si>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</si>
  <si>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</si>
  <si>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</si>
  <si>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</si>
  <si>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</si>
  <si>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</si>
  <si>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</si>
  <si>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</si>
  <si>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</si>
  <si>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las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</si>
  <si>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</si>
  <si>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</si>
  <si>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</si>
  <si>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</si>
  <si>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</si>
  <si>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</si>
  <si>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</si>
  <si>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</si>
  <si>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</si>
  <si>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</si>
  <si>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</si>
  <si>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</si>
  <si>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</si>
  <si>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</si>
  <si>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</si>
  <si>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</si>
  <si>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</si>
  <si>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</si>
  <si>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</si>
  <si>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</si>
  <si>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</si>
  <si>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</si>
  <si>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</si>
  <si>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</si>
  <si>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</si>
  <si>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</si>
  <si>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</si>
  <si>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</si>
  <si>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</si>
  <si>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</si>
  <si>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</si>
  <si>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</si>
  <si>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</si>
  <si>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</si>
  <si>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</si>
  <si>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</si>
  <si>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</si>
  <si>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</si>
  <si>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</si>
  <si>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</si>
  <si>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</si>
  <si>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</si>
  <si>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</si>
  <si>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</si>
  <si>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</si>
  <si>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</si>
  <si>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</si>
  <si>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</si>
  <si>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</si>
  <si>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</si>
  <si>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</si>
  <si>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</si>
  <si>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</si>
  <si>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</si>
  <si>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</si>
  <si>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</si>
  <si>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</si>
  <si>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</si>
  <si>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</si>
  <si>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</si>
  <si>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</si>
  <si>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</si>
  <si>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</si>
  <si>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</si>
  <si>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</si>
  <si>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</si>
  <si>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</si>
  <si>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</si>
  <si>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</si>
  <si>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</si>
  <si>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</si>
  <si>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</si>
  <si>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</si>
  <si>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</si>
  <si>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</si>
  <si>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</si>
  <si>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</si>
  <si>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</si>
  <si>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</si>
  <si>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</si>
  <si>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</si>
  <si>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</si>
  <si>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</si>
  <si>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</si>
  <si>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</si>
  <si>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Gas</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</si>
  <si>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</si>
  <si>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</si>
  <si>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</si>
  <si>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</si>
  <si>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</si>
  <si>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</si>
  <si>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</si>
  <si>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</si>
  <si>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</si>
  <si>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</si>
  <si>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</si>
  <si>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</si>
  <si>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</si>
  <si>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</si>
  <si>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</si>
  <si>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</si>
  <si>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</si>
  <si>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</si>
  <si>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</si>
  <si>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</si>
  <si>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</si>
  <si>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</si>
  <si>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</si>
  <si>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</si>
  <si>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</si>
  <si>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</si>
  <si>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</si>
  <si>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</si>
  <si>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</si>
  <si>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</si>
  <si>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</si>
  <si>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</si>
  <si>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</si>
  <si>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</si>
  <si>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</si>
  <si>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</si>
  <si>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</si>
  <si>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</si>
  <si>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</si>
  <si>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</si>
  <si>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</si>
  <si>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</si>
  <si>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</si>
  <si>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</si>
  <si>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</si>
  <si>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</si>
  <si>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</si>
  <si>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COMUNICACION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</si>
  <si>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</si>
  <si>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</si>
  <si>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</si>
  <si>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</si>
  <si>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</si>
  <si>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</si>
  <si>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</si>
  <si>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</si>
  <si>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</si>
  <si>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</si>
  <si>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</si>
  <si>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</si>
  <si>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</si>
  <si>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Viáticos en el extranjero</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</si>
  <si>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</si>
  <si>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</si>
  <si>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</si>
  <si>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</si>
  <si>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</si>
  <si>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</si>
  <si>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</si>
  <si>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</si>
  <si>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</si>
  <si>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</si>
  <si>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</si>
  <si>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</si>
  <si>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</si>
  <si>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</si>
  <si>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</si>
  <si>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</si>
  <si>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</si>
  <si>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nóminas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</si>
  <si>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</si>
  <si>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</si>
  <si>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</si>
  <si>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</si>
  <si>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</si>
  <si>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</si>
  <si>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</si>
  <si>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</si>
  <si>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</si>
  <si>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</si>
  <si>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</si>
  <si>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</si>
  <si>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</si>
  <si>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</si>
  <si>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</si>
  <si>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Transferencias otorgadas para instituciones paraestatales públicas financieras</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</si>
  <si>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</si>
  <si>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</si>
  <si>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</si>
  <si>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</si>
  <si>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</si>
  <si>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</si>
  <si>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</si>
  <si>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</si>
  <si>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Subsidios a la vivienda</t>
  </si>
  <si>
    <t>Subvenciones al consumo</t>
  </si>
  <si>
    <t>Subsidios a entidades federativas y municipios</t>
  </si>
  <si>
    <t>Otros subsidios</t>
  </si>
  <si>
    <t>AYUDAS SOCIALES</t>
  </si>
  <si>
    <t>Ayudas sociales a personas</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</si>
  <si>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</si>
  <si>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</si>
  <si>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</si>
  <si>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</si>
  <si>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</si>
  <si>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</si>
  <si>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</si>
  <si>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</si>
  <si>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</si>
  <si>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</si>
  <si>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</si>
  <si>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</si>
  <si>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</si>
  <si>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</si>
  <si>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</si>
  <si>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Transferencias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</si>
  <si>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</si>
  <si>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</si>
  <si>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Otras transferencias a fideicomisos</t>
  </si>
  <si>
    <t>TRANSFERENCIAS A LA SEGURIDAD SOCIAL</t>
  </si>
  <si>
    <t>Transferencias por obligación de ley</t>
  </si>
  <si>
    <t>DONATIVOS</t>
  </si>
  <si>
    <t>Donativos a instituciones sin fines de lucro</t>
  </si>
  <si>
    <t>Donativos a entidades federativas</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</si>
  <si>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</si>
  <si>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</si>
  <si>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</si>
  <si>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</si>
  <si>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</si>
  <si>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</si>
  <si>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</si>
  <si>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BIENES MUEBLES, INMUEBLES E INTANGIBLES</t>
  </si>
  <si>
    <t>MOBILIARIO Y EQUIPO DE ADMINISTRACIÓN</t>
  </si>
  <si>
    <t>Muebles de oficina y estantería</t>
  </si>
  <si>
    <t>Muebles, excepto de oficina y estantería</t>
  </si>
  <si>
    <t>Bienes artísticos, culturales y científicos</t>
  </si>
  <si>
    <t>Objetos de valor</t>
  </si>
  <si>
    <t>Equipo de cómputo y de tecnologías de la información</t>
  </si>
  <si>
    <t>Otros mobiliarios y equipos de administración</t>
  </si>
  <si>
    <t>MOBILIARIO Y EQUIPO EDUCACIONAL Y RECREATIVO</t>
  </si>
  <si>
    <t>Equipos y aparatos audiovisuales</t>
  </si>
  <si>
    <t>Aparatos deportivos</t>
  </si>
  <si>
    <t>Cámaras fotográficas y de video</t>
  </si>
  <si>
    <t>Otro mobiliario y equipo educacional y recreativo</t>
  </si>
  <si>
    <t>EQUIPO E INSTRUMENTAL MEDICO Y DE LABORATORIO</t>
  </si>
  <si>
    <t>Equipo médico y de laboratorio</t>
  </si>
  <si>
    <t>Instrumental médico y de laboratorio</t>
  </si>
  <si>
    <t>VEHÍCULOS Y EQUIPO DE TRANSPORTE</t>
  </si>
  <si>
    <t>Vehículos y equipo terrestre</t>
  </si>
  <si>
    <t>Carrocerías y remolques</t>
  </si>
  <si>
    <t>Equipo aeroespacial</t>
  </si>
  <si>
    <t>Equipo ferroviario</t>
  </si>
  <si>
    <t>Embarcaciones</t>
  </si>
  <si>
    <t>Otros equipos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</si>
  <si>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</si>
  <si>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</si>
  <si>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</si>
  <si>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</si>
  <si>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</si>
  <si>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</si>
  <si>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</si>
  <si>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</si>
  <si>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Equipos de generación eléctrica, aparatos y accesorios eléctricos</t>
  </si>
  <si>
    <t>Herramientas y máquinas-herramienta</t>
  </si>
  <si>
    <t>Otros equipos</t>
  </si>
  <si>
    <t>ACTIVOS BIOLÓGICOS</t>
  </si>
  <si>
    <t>Bovinos</t>
  </si>
  <si>
    <t>Porcinos</t>
  </si>
  <si>
    <t>Aves</t>
  </si>
  <si>
    <t>Ovinos y caprinos</t>
  </si>
  <si>
    <t>Peces y acuicultura</t>
  </si>
  <si>
    <t>Equinos</t>
  </si>
  <si>
    <t>Especies menores y de zoológico</t>
  </si>
  <si>
    <t>Árboles y plantas</t>
  </si>
  <si>
    <t>Otros activos biológicos</t>
  </si>
  <si>
    <t>BIENES INMUEBLES</t>
  </si>
  <si>
    <t>Terrenos</t>
  </si>
  <si>
    <t>Viviendas</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</si>
  <si>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</si>
  <si>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</si>
  <si>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</si>
  <si>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</si>
  <si>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</si>
  <si>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</si>
  <si>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</si>
  <si>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</si>
  <si>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</si>
  <si>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</si>
  <si>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</si>
  <si>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</si>
  <si>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</si>
  <si>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</si>
  <si>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</si>
  <si>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</si>
  <si>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</si>
  <si>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</si>
  <si>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</si>
  <si>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</si>
  <si>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</si>
  <si>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Trabajos de acabados en edificaciones y otros trabajos especializados</t>
  </si>
  <si>
    <t>OBRA PÚBLICA EN BIENES PROPIOS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</si>
  <si>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</si>
  <si>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</si>
  <si>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</si>
  <si>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</si>
  <si>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</si>
  <si>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</si>
  <si>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</si>
  <si>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</si>
  <si>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</si>
  <si>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</si>
  <si>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</si>
  <si>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</si>
  <si>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</si>
  <si>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</si>
  <si>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</si>
  <si>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</si>
  <si>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</si>
  <si>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</si>
  <si>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</si>
  <si>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</si>
  <si>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</si>
  <si>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</si>
  <si>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</si>
  <si>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</si>
  <si>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</si>
  <si>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</si>
  <si>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</si>
  <si>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</si>
  <si>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</si>
  <si>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</si>
  <si>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</si>
  <si>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</si>
  <si>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</si>
  <si>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</si>
  <si>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</si>
  <si>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</si>
  <si>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</si>
  <si>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</si>
  <si>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</si>
  <si>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</si>
  <si>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Inversiones en fideicomisos públicos financieros</t>
  </si>
  <si>
    <t>Inversiones en fideicomisos de entidades federativas</t>
  </si>
  <si>
    <t>Inversiones en fideicomisos de municipios</t>
  </si>
  <si>
    <t>Otras inversiones en fideicomisos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</si>
  <si>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</si>
  <si>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</si>
  <si>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</si>
  <si>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</si>
  <si>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</si>
  <si>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</si>
  <si>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</si>
  <si>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</si>
  <si>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</si>
  <si>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</si>
  <si>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</si>
  <si>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</si>
  <si>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municipios</t>
  </si>
  <si>
    <t>APORTACIONES</t>
  </si>
  <si>
    <t>Aportaciones de la Federación a municipios</t>
  </si>
  <si>
    <t>Aportaciones de las entidades federativas a los municipios</t>
  </si>
  <si>
    <t>Aportaciones previstas en leyes y decretos compensatorias a entidades federativas y municipios</t>
  </si>
  <si>
    <t>CONVENIOS</t>
  </si>
  <si>
    <t>Convenios de reasignación</t>
  </si>
  <si>
    <t>Convenios de descentralización</t>
  </si>
  <si>
    <t>Otros convenios</t>
  </si>
  <si>
    <t>DEUDA PÚBLICA</t>
  </si>
  <si>
    <t>AMORTIZACIÓN DE LA DEUDA PÚBLICA</t>
  </si>
  <si>
    <t>Amortización de la deuda interna con instituciones de crédito</t>
  </si>
  <si>
    <t>Amortización de la deuda interna por emisión de títulos y valores</t>
  </si>
  <si>
    <t>Amortización de arrendamientos financieros nacionales</t>
  </si>
  <si>
    <t>INTERESES DE LA DEUDA PÚBLICA</t>
  </si>
  <si>
    <t>Intereses de la deuda interna con instituciones de crédito</t>
  </si>
  <si>
    <t>Intereses derivados de la colocación de títulos y valores</t>
  </si>
  <si>
    <t>Intereses por arrendamientos financieros nacionales</t>
  </si>
  <si>
    <t>COMISIONES DE LA DEUDA PÚBLICA</t>
  </si>
  <si>
    <t>Comisiones de la deuda pública interna</t>
  </si>
  <si>
    <t>GASTOS DE LA DEUDA PÚBLICA</t>
  </si>
  <si>
    <t>Gastos de la deuda pública interna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</si>
  <si>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</si>
  <si>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</si>
  <si>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</si>
  <si>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</si>
  <si>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</si>
  <si>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</si>
  <si>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</si>
  <si>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Clasificación Administrativa / Clasificación por Objeto del Gasto</t>
  </si>
  <si>
    <t>Clasificación administrativa</t>
  </si>
  <si>
    <t>3.0.0.0.0.0.0</t>
  </si>
  <si>
    <t>SECTOR PUBLICO MUNICIPAL</t>
  </si>
  <si>
    <t>3.1.0.0.0.0.0</t>
  </si>
  <si>
    <t>SECTOR PUBLICO NO FINANCIERO</t>
  </si>
  <si>
    <t>3.1.1.0.0.0.0</t>
  </si>
  <si>
    <t>GOBIERNO GENERAL MUNICIPAL</t>
  </si>
  <si>
    <t>3.1.1.1.0.0.0</t>
  </si>
  <si>
    <t>Gobierno Municipal</t>
  </si>
  <si>
    <t>3.1.1.1.1.0.0</t>
  </si>
  <si>
    <t>Órgano Ejecutivo Municipal (Ayuntamiento)</t>
  </si>
  <si>
    <t>3.1.1.1.1.1.0</t>
  </si>
  <si>
    <t>Clasificación administrativa a seis dígitos (Ej. Presidencia)</t>
  </si>
  <si>
    <t>3.1.1.1.1.1.1</t>
  </si>
  <si>
    <t>Clasificación administrativa a siete dígitos (Ej. Presidencia)</t>
  </si>
  <si>
    <t>3.1.1.1.1.2.0</t>
  </si>
  <si>
    <t>Clasificación administrativa a seis dígitos (Ej. Cabildo)</t>
  </si>
  <si>
    <t>3.1.1.1.1.2.1</t>
  </si>
  <si>
    <t>Clasificación administrativa a siete dígitos (Ej. Cuerpo edilicio)</t>
  </si>
  <si>
    <t>3.1.1.1.1.3.0</t>
  </si>
  <si>
    <t>Clasificación administrativa a seis dígitos (Ej. Seguridad pública)</t>
  </si>
  <si>
    <t>3.1.1.1.1.3.1</t>
  </si>
  <si>
    <t>Clasificación administrativa a siete dígitos (Ej. Bomberos)</t>
  </si>
  <si>
    <t>3.1.1.1.1.4.0</t>
  </si>
  <si>
    <t>Clasificación administrativa a seis dígitos (Ej. Tesorería)</t>
  </si>
  <si>
    <t>3.1.1.1.1.4.1</t>
  </si>
  <si>
    <t>Clasificación administrativa a siete dígitos (Ej. Catastro)</t>
  </si>
  <si>
    <t>3.1.1.1.1.5.0</t>
  </si>
  <si>
    <t>Clasificación administrativa a seis dígitos (Ej. Dirección general de obras públicas)</t>
  </si>
  <si>
    <t>3.1.1.1.1.5.1</t>
  </si>
  <si>
    <t>Clasificación administrativa a siete dígitos (Ej. Dirección general de obras públicas)</t>
  </si>
  <si>
    <t>3.1.1.1.1.6.0</t>
  </si>
  <si>
    <t>Clasificación administrativa a seis dígitos (Ej. Instituto municipal de la mujer)</t>
  </si>
  <si>
    <t>3.1.1.1.1.6.1</t>
  </si>
  <si>
    <t>Clasificación administrativa a siete dígitos (Ej. Instituto municipal de la mujer)</t>
  </si>
  <si>
    <t>3.1.1.1.1.7.0</t>
  </si>
  <si>
    <t>Clasificación administrativa a seis dígitos (Ej. Delegación “XXXX”)</t>
  </si>
  <si>
    <t>3.1.1.1.1.7.1</t>
  </si>
  <si>
    <t>Clasificación administrativa a siete dígitos (Ej. Delegación “XXXX”)</t>
  </si>
  <si>
    <t>3.1.1.2.0</t>
  </si>
  <si>
    <t>Entidades Paraestatales y Fideicomisos No Empresariales y No Financieros</t>
  </si>
  <si>
    <r>
      <t xml:space="preserve">Clasificación administrativa a siete dígitos y nombre de la entidad o fideicomiso </t>
    </r>
    <r>
      <rPr>
        <sz val="9"/>
        <color rgb="FFFF0000"/>
        <rFont val="Arial"/>
        <family val="2"/>
      </rPr>
      <t>(en caso de que aplique)</t>
    </r>
  </si>
  <si>
    <t>Ej. Sistema municipal de agua potable y alcantarillado</t>
  </si>
  <si>
    <t>Consejo directivo</t>
  </si>
  <si>
    <t>Director general</t>
  </si>
  <si>
    <t>Ej. Sistema municipal de desarrollo integral de la familia</t>
  </si>
  <si>
    <t>Administración</t>
  </si>
  <si>
    <t>Clínica de rehabilitación</t>
  </si>
  <si>
    <t>3.1.2.0.0</t>
  </si>
  <si>
    <t>ENTIDADES PARAMUNICIPALES EMPRESARIALES NO FINANCIERAS CON PARTICIPACIÓN ESTATAL MAYORITARIA</t>
  </si>
  <si>
    <t>3.1.2.1.0</t>
  </si>
  <si>
    <t>Entidades Paramunicipales Empresariales No Financieras con Participación Estatal Mayoritaria</t>
  </si>
  <si>
    <t>3.1.2.2.0</t>
  </si>
  <si>
    <t>Fideicomisos Paramunicipales Empresariales No Financieros con Participación Estatal Mayoritaria</t>
  </si>
  <si>
    <t>3.2.0.0.0</t>
  </si>
  <si>
    <t>SECTOR PUBLICO FINANCIERO</t>
  </si>
  <si>
    <t>3.2.1.0.0</t>
  </si>
  <si>
    <t>(Queda libre dado que no poseen ni pueden poseer Banco Central)</t>
  </si>
  <si>
    <t>-</t>
  </si>
  <si>
    <t>3.2.2.0.0</t>
  </si>
  <si>
    <t>ENTIDADES PARAMUNICIPALES EMPRESARIALES FINANCIERAS MONETARIAS CON PARTICIPACIÓN ESTATAL MAYORITARIA</t>
  </si>
  <si>
    <t>3.2.2.1.0</t>
  </si>
  <si>
    <t>Bancos de Inversión y Desarrollo</t>
  </si>
  <si>
    <t>3.2.2.2.0</t>
  </si>
  <si>
    <t>Bancos Comerciales</t>
  </si>
  <si>
    <t>3.2.2.3.0</t>
  </si>
  <si>
    <t>Otros Bancos</t>
  </si>
  <si>
    <t>3.2.2.4.0</t>
  </si>
  <si>
    <t>Fondos del Mercado de Dinero</t>
  </si>
  <si>
    <t>3.2.3.0.0</t>
  </si>
  <si>
    <t>ENTIDADES PARAESTATALES EMPRESARIALES FINANCIERAS NO MONETARIAS CON PARTICIPACIÓN ESTATAL MAYORITARIA</t>
  </si>
  <si>
    <t>3.2.3.1.0</t>
  </si>
  <si>
    <t>Fondos de Inversión fuera del Mercado de Dinero</t>
  </si>
  <si>
    <t>3.2.3.2.0</t>
  </si>
  <si>
    <t>Otros Intermediarios Financieros, excepto Sociedades de Seguros y Fondos de Pensiones</t>
  </si>
  <si>
    <t>3.2.3.3.0</t>
  </si>
  <si>
    <t>Auxiliares Financieros</t>
  </si>
  <si>
    <t>3.2.3.4.0</t>
  </si>
  <si>
    <t>Instituciones Financieras Cautivas y Prestamistas de Dinero</t>
  </si>
  <si>
    <t>3.2.3.5.0</t>
  </si>
  <si>
    <t>Sociedades de Seguros (SS) y Fondos de Pensiones (FP)</t>
  </si>
  <si>
    <t>3.2.4.0.0</t>
  </si>
  <si>
    <t>FIDEICOMISOS FINANCIEROS PÚBLICOS CON PARTICIPACIÓN ESTATAL MAYORITARIA</t>
  </si>
  <si>
    <t>3.2.4.1.0</t>
  </si>
  <si>
    <t>3.2.4.2.0</t>
  </si>
  <si>
    <t>3.2.4.3.0</t>
  </si>
  <si>
    <t>3.2.4.4.0</t>
  </si>
  <si>
    <t>3.2.4.5.0</t>
  </si>
  <si>
    <t>Total</t>
  </si>
  <si>
    <t>A</t>
  </si>
  <si>
    <t>Finalidad-Función-Subfunción</t>
  </si>
  <si>
    <t>GOBIERNO</t>
  </si>
  <si>
    <t>1.1.</t>
  </si>
  <si>
    <t>LEGISLACIÓN</t>
  </si>
  <si>
    <t>1.1.1</t>
  </si>
  <si>
    <t>Legislación</t>
  </si>
  <si>
    <t>1.1.2</t>
  </si>
  <si>
    <t>Fiscalización</t>
  </si>
  <si>
    <t>1.2.</t>
  </si>
  <si>
    <t>JUSTICIA</t>
  </si>
  <si>
    <t>1.2.1</t>
  </si>
  <si>
    <t>Impartición de Justicia</t>
  </si>
  <si>
    <t>1.2.2</t>
  </si>
  <si>
    <t>Procuración de Justicia</t>
  </si>
  <si>
    <t>1.2.3</t>
  </si>
  <si>
    <t>Reclusión y Readaptación Social</t>
  </si>
  <si>
    <t>1.2.4</t>
  </si>
  <si>
    <t>Derechos Humanos</t>
  </si>
  <si>
    <t>1.3.</t>
  </si>
  <si>
    <t>COORDINACIÓN DE LA POLÍTICA DE GOBIERNO</t>
  </si>
  <si>
    <t>1.3.1</t>
  </si>
  <si>
    <t>Presidencia / Gubernatura</t>
  </si>
  <si>
    <t>1.3.2</t>
  </si>
  <si>
    <t>Política Interior</t>
  </si>
  <si>
    <t>1.3.3</t>
  </si>
  <si>
    <t>Preservación y Cuidado del Patrimonio Público</t>
  </si>
  <si>
    <t>1.3.4</t>
  </si>
  <si>
    <t>Función Pública</t>
  </si>
  <si>
    <t>1.3.5</t>
  </si>
  <si>
    <t>Asuntos Jurídicos</t>
  </si>
  <si>
    <t>1.3.6</t>
  </si>
  <si>
    <t>Organización de Procesos Electorales</t>
  </si>
  <si>
    <t>1.3.7</t>
  </si>
  <si>
    <t>Población</t>
  </si>
  <si>
    <t>1.3.8</t>
  </si>
  <si>
    <t>Territorio</t>
  </si>
  <si>
    <t>1.3.9</t>
  </si>
  <si>
    <t>Otros</t>
  </si>
  <si>
    <t>1.4.</t>
  </si>
  <si>
    <t>RELACIONES EXTERIORES</t>
  </si>
  <si>
    <t>1.4.1</t>
  </si>
  <si>
    <t>Relaciones Exteriores</t>
  </si>
  <si>
    <t>1.5.</t>
  </si>
  <si>
    <t>ASUNTOS FINANCIEROS Y HACENDARIOS</t>
  </si>
  <si>
    <t>1.5.1</t>
  </si>
  <si>
    <t>Asuntos Financieros</t>
  </si>
  <si>
    <t>1.5.2</t>
  </si>
  <si>
    <t>Asuntos Hacendarios</t>
  </si>
  <si>
    <t>1.7.</t>
  </si>
  <si>
    <t>ASUNTOS DE ORDEN PÚBLICO Y DE SEGURIDAD INTERIOR</t>
  </si>
  <si>
    <t>1.7.1</t>
  </si>
  <si>
    <t>Policía</t>
  </si>
  <si>
    <t>1.7.2</t>
  </si>
  <si>
    <t>Protección Civil</t>
  </si>
  <si>
    <t>1.7.3</t>
  </si>
  <si>
    <t>Otros Asuntos de Orden Público y Seguridad</t>
  </si>
  <si>
    <t>1.7.4</t>
  </si>
  <si>
    <t>Sistema Nacional de Seguridad Pública</t>
  </si>
  <si>
    <t>1.8.</t>
  </si>
  <si>
    <t>1.8.1</t>
  </si>
  <si>
    <t>Servicios Registrales, Administrativos y Patrimoniales</t>
  </si>
  <si>
    <t>1.8.2</t>
  </si>
  <si>
    <t>Servicios Estadísticos</t>
  </si>
  <si>
    <t>1.8.3</t>
  </si>
  <si>
    <t>Servicios de Comunicación y Medios</t>
  </si>
  <si>
    <t>1.8.4</t>
  </si>
  <si>
    <t>Acceso a la Información Pública Gubernamental</t>
  </si>
  <si>
    <t>1.8.5</t>
  </si>
  <si>
    <t>DESARROLLO SOCIAL</t>
  </si>
  <si>
    <t>2.1.</t>
  </si>
  <si>
    <t>PROTECCIÓN AMBIENTAL</t>
  </si>
  <si>
    <t>2.1.1</t>
  </si>
  <si>
    <t>Ordenación de Desechos</t>
  </si>
  <si>
    <t>2.1.2</t>
  </si>
  <si>
    <t>Administración del Agua</t>
  </si>
  <si>
    <t>2.1.3</t>
  </si>
  <si>
    <t>Ordenación de Aguas Residuales, Drenaje y Alcantarillado</t>
  </si>
  <si>
    <t>2.1.4</t>
  </si>
  <si>
    <t>Reducción de la Contaminación</t>
  </si>
  <si>
    <t>2.1.5</t>
  </si>
  <si>
    <t>Protección de la Diversidad Biológica y del Paisaje</t>
  </si>
  <si>
    <t>2.1.6</t>
  </si>
  <si>
    <t>Otros de Protección Ambiental</t>
  </si>
  <si>
    <t>2.2.</t>
  </si>
  <si>
    <t>VIVIENDA Y SERVICIOS A LA COMUNIDAD</t>
  </si>
  <si>
    <t>2.2.1</t>
  </si>
  <si>
    <t>Urbanización</t>
  </si>
  <si>
    <t>2.2.2</t>
  </si>
  <si>
    <t>Desarrollo Comunitario</t>
  </si>
  <si>
    <t>2.2.3</t>
  </si>
  <si>
    <t>Abastecimiento de Agua</t>
  </si>
  <si>
    <t>2.2.4</t>
  </si>
  <si>
    <t>Alumbrado Público</t>
  </si>
  <si>
    <t>2.2.5</t>
  </si>
  <si>
    <t>Vivienda</t>
  </si>
  <si>
    <t>2.2.6</t>
  </si>
  <si>
    <t>Servicios Comunales</t>
  </si>
  <si>
    <t>2.2.7</t>
  </si>
  <si>
    <t>Desarrollo Regional</t>
  </si>
  <si>
    <t>2.3.</t>
  </si>
  <si>
    <t>SALUD</t>
  </si>
  <si>
    <t>2.3.1</t>
  </si>
  <si>
    <t>Prestación de Servicios de Salud a la Comunidad</t>
  </si>
  <si>
    <t>2.3.2</t>
  </si>
  <si>
    <t>Prestación de Servicios de Salud a la Persona</t>
  </si>
  <si>
    <t>2.3.3</t>
  </si>
  <si>
    <t>Generación de Recursos para la Salud</t>
  </si>
  <si>
    <t>2.3.4</t>
  </si>
  <si>
    <t>Rectoría del Sistema de Salud</t>
  </si>
  <si>
    <t>2.3.5</t>
  </si>
  <si>
    <t>Protección Social en Salud</t>
  </si>
  <si>
    <t>2.4.</t>
  </si>
  <si>
    <t>RECREACIÓN, CULTURA Y OTRAS MANIFESTACIONES SOCIALES</t>
  </si>
  <si>
    <t>2.4.1</t>
  </si>
  <si>
    <t>Deporte y Recreación</t>
  </si>
  <si>
    <t>2.4.2</t>
  </si>
  <si>
    <t>Cultura</t>
  </si>
  <si>
    <t>2.4.3</t>
  </si>
  <si>
    <t>Radio, Televisión y Editoriales</t>
  </si>
  <si>
    <t>2.4.4</t>
  </si>
  <si>
    <t>Asuntos Religiosos y Otras Manifestaciones Sociales</t>
  </si>
  <si>
    <t>2.5.</t>
  </si>
  <si>
    <t>EDUCACIÓN</t>
  </si>
  <si>
    <t>2.5.1</t>
  </si>
  <si>
    <t>Educación Básica</t>
  </si>
  <si>
    <t>2.5.2</t>
  </si>
  <si>
    <t>Educación Media Superior</t>
  </si>
  <si>
    <t>2.5.3</t>
  </si>
  <si>
    <t>Educación Superior</t>
  </si>
  <si>
    <t>2.5.4</t>
  </si>
  <si>
    <t>Posgrado</t>
  </si>
  <si>
    <t>2.5.5</t>
  </si>
  <si>
    <t>Educación para Adultos</t>
  </si>
  <si>
    <t>2.5.6</t>
  </si>
  <si>
    <t>Otros Servicios Educativos y Actividades Inherentes</t>
  </si>
  <si>
    <t>2.6.</t>
  </si>
  <si>
    <t>PROTECCIÓN SOCIAL</t>
  </si>
  <si>
    <t>2.6.1</t>
  </si>
  <si>
    <t>Enfermedad e Incapacidad</t>
  </si>
  <si>
    <t>2.6.2</t>
  </si>
  <si>
    <t>Edad Avanzada</t>
  </si>
  <si>
    <t>2.6.3</t>
  </si>
  <si>
    <t>Familia e Hijos</t>
  </si>
  <si>
    <t>2.6.4</t>
  </si>
  <si>
    <t>Desempleo</t>
  </si>
  <si>
    <t>2.6.5</t>
  </si>
  <si>
    <t>Alimentación y Nutrición</t>
  </si>
  <si>
    <t>2.6.6</t>
  </si>
  <si>
    <t>Apoyo Social para la Vivienda</t>
  </si>
  <si>
    <t>2.6.7</t>
  </si>
  <si>
    <t>Indígenas</t>
  </si>
  <si>
    <t>2.6.8</t>
  </si>
  <si>
    <t>Otros Grupos Vulnerables</t>
  </si>
  <si>
    <t>2.6.9</t>
  </si>
  <si>
    <t>Otros de Seguridad Social y Asistencia Social</t>
  </si>
  <si>
    <t>2.7.</t>
  </si>
  <si>
    <t>OTROS ASUNTOS SOCIALES</t>
  </si>
  <si>
    <t>2.7.1</t>
  </si>
  <si>
    <t>Otros Asuntos Sociales</t>
  </si>
  <si>
    <t>DESARROLLO ECONÓMICO</t>
  </si>
  <si>
    <t>3.1.</t>
  </si>
  <si>
    <t>ASUNTOS ECONÓMICOS, COMERCIALES Y LABORALES EN GENERAL</t>
  </si>
  <si>
    <t>3.1.1</t>
  </si>
  <si>
    <t>Asuntos Económicos y Comerciales en General</t>
  </si>
  <si>
    <t>3.1.2</t>
  </si>
  <si>
    <t>Asuntos Laborales Generales</t>
  </si>
  <si>
    <t>3.2.</t>
  </si>
  <si>
    <t>AGROPECUARIA, SILVICULTURA, PESCA Y CAZA</t>
  </si>
  <si>
    <t>3.2.1</t>
  </si>
  <si>
    <t>Agropecuaria</t>
  </si>
  <si>
    <t>3.2.2</t>
  </si>
  <si>
    <t>Silvicultura</t>
  </si>
  <si>
    <t>3.2.3</t>
  </si>
  <si>
    <t>Acuacultura, Pesca y Caza</t>
  </si>
  <si>
    <t>3.2.4</t>
  </si>
  <si>
    <t>Agroindustrial</t>
  </si>
  <si>
    <t>3.2.5</t>
  </si>
  <si>
    <t>Hidroagrícola</t>
  </si>
  <si>
    <t>3.2.6</t>
  </si>
  <si>
    <t>Apoyo Financiero a la Banca y Seguro Agropecuario</t>
  </si>
  <si>
    <t>3.3.</t>
  </si>
  <si>
    <t>COMBUSTIBLES Y ENERGÍA</t>
  </si>
  <si>
    <t>3.3.1</t>
  </si>
  <si>
    <t>Carbón y Otros Combustibles Minerales Sólidos</t>
  </si>
  <si>
    <t>3.3.2</t>
  </si>
  <si>
    <t>Petróleo y Gas Natural (Hidrocarburos)</t>
  </si>
  <si>
    <t>3.3.3</t>
  </si>
  <si>
    <t>Combustibles Nucleares</t>
  </si>
  <si>
    <t>3.3.4</t>
  </si>
  <si>
    <t>Otros Combustibles</t>
  </si>
  <si>
    <t>3.3.5</t>
  </si>
  <si>
    <t>Electricidad</t>
  </si>
  <si>
    <t>3.3.6</t>
  </si>
  <si>
    <t>Energía no Eléctrica</t>
  </si>
  <si>
    <t>3.4.</t>
  </si>
  <si>
    <t>MINERÍA, MANUFACTURAS Y CONSTRUCCIÓN</t>
  </si>
  <si>
    <t>3.4.1</t>
  </si>
  <si>
    <t>Extracción de Recursos Minerales excepto los Combustibles Minerales</t>
  </si>
  <si>
    <t>3.4.2</t>
  </si>
  <si>
    <t>Manufacturas</t>
  </si>
  <si>
    <t>3.4.3</t>
  </si>
  <si>
    <t>Construcción</t>
  </si>
  <si>
    <t>3.5.</t>
  </si>
  <si>
    <t>TRANSPORTE</t>
  </si>
  <si>
    <t>3.5.1</t>
  </si>
  <si>
    <t>Transporte por Carretera</t>
  </si>
  <si>
    <t>3.5.2</t>
  </si>
  <si>
    <t>Transporte por Agua y Puertos</t>
  </si>
  <si>
    <t>3.5.3</t>
  </si>
  <si>
    <t>Transporte por Ferrocarril</t>
  </si>
  <si>
    <t>3.5.4</t>
  </si>
  <si>
    <t>Transporte Aéreo</t>
  </si>
  <si>
    <t>3.5.5</t>
  </si>
  <si>
    <t>Transporte por Oleoductos y Gasoductos y Otros Sistemas de Transporte</t>
  </si>
  <si>
    <t>3.5.6</t>
  </si>
  <si>
    <t>Otros Relacionados con Transporte</t>
  </si>
  <si>
    <t>3.6.</t>
  </si>
  <si>
    <t>COMUNICACIONES</t>
  </si>
  <si>
    <t>3.6.1</t>
  </si>
  <si>
    <t>Comunicaciones</t>
  </si>
  <si>
    <t>3.7.</t>
  </si>
  <si>
    <t>TURISMO</t>
  </si>
  <si>
    <t>3.7.1</t>
  </si>
  <si>
    <t>Turismo</t>
  </si>
  <si>
    <t>3.7.2</t>
  </si>
  <si>
    <t>Hoteles y Restaurantes</t>
  </si>
  <si>
    <t>3.8.</t>
  </si>
  <si>
    <t>CIENCIA, TECNOLOGÍA E INNOVACIÓN</t>
  </si>
  <si>
    <t>3.8.1</t>
  </si>
  <si>
    <t>Investigación Científica</t>
  </si>
  <si>
    <t>3.8.2</t>
  </si>
  <si>
    <t>Desarrollo Tecnológico</t>
  </si>
  <si>
    <t>3.8.3</t>
  </si>
  <si>
    <t>Servicios Científicos y Tecnológicos</t>
  </si>
  <si>
    <t>3.8.4</t>
  </si>
  <si>
    <t>Innovación</t>
  </si>
  <si>
    <t>3.9.</t>
  </si>
  <si>
    <t>OTRAS INDUSTRIAS Y OTROS ASUNTOS ECONÓMICOS</t>
  </si>
  <si>
    <t>3.9.1</t>
  </si>
  <si>
    <t>Comercio, Distribución, Almacenamiento y Depósito</t>
  </si>
  <si>
    <t>3.9.2</t>
  </si>
  <si>
    <t>Otras Industrias</t>
  </si>
  <si>
    <t>3.9.3</t>
  </si>
  <si>
    <t>Otros Asuntos Económicos</t>
  </si>
  <si>
    <t>OTRAS NO CLASIFICADAS EN FUNCIONES ANTERIORES</t>
  </si>
  <si>
    <t>4.1.</t>
  </si>
  <si>
    <t>TRANSACCIONES DE LA DEUDA PUBLICA / COSTO FINANCIERO DE LA DEUDA</t>
  </si>
  <si>
    <t>4.1.1</t>
  </si>
  <si>
    <t>Deuda Pública Interna</t>
  </si>
  <si>
    <t>4.2.</t>
  </si>
  <si>
    <t>TRANSFERENCIAS, PARTICIPACIONES Y APORTACIONES ENTRE DIFERENTES NIVELES Y ORDENES DE GOBIERNO</t>
  </si>
  <si>
    <t>4.2.1</t>
  </si>
  <si>
    <t>Transferencias entre Diferentes Niveles y Ordenes de Gobierno</t>
  </si>
  <si>
    <t>4.3.</t>
  </si>
  <si>
    <t>SANEAMIENTO DEL SISTEMA FINANCIERO</t>
  </si>
  <si>
    <t>4.3.1</t>
  </si>
  <si>
    <t>Saneamiento del Sistema Financiero</t>
  </si>
  <si>
    <t>4.3.2</t>
  </si>
  <si>
    <t>Apoyos IPAB</t>
  </si>
  <si>
    <t>4.3.3</t>
  </si>
  <si>
    <t>Banca de Desarrollo</t>
  </si>
  <si>
    <t>4.3.4</t>
  </si>
  <si>
    <t>Apoyo a los programas de reestructura en unidades de inversión (UDIS)</t>
  </si>
  <si>
    <t>4.4.</t>
  </si>
  <si>
    <t>ADEUDOS DE EJERCICIOS FISCALES ANTERIORES</t>
  </si>
  <si>
    <t>4.4.1</t>
  </si>
  <si>
    <t>Adeudos de Ejercicios Fiscales Anteriores</t>
  </si>
  <si>
    <t>Programas presupuestarios</t>
  </si>
  <si>
    <t>Programas</t>
  </si>
  <si>
    <t>Subsidios: Sector Social y Privado o Entidades Federativas y Municipios</t>
  </si>
  <si>
    <t>Sujetos a Reglas de Operación</t>
  </si>
  <si>
    <t>S</t>
  </si>
  <si>
    <r>
      <t xml:space="preserve">Nombre del programa presupuestario </t>
    </r>
    <r>
      <rPr>
        <sz val="9"/>
        <color rgb="FFFF0000"/>
        <rFont val="Arial"/>
        <family val="2"/>
      </rPr>
      <t>(en caso de que aplique)</t>
    </r>
  </si>
  <si>
    <t>Otros Subsidios</t>
  </si>
  <si>
    <t>U</t>
  </si>
  <si>
    <t>Desempeño de las Funciones</t>
  </si>
  <si>
    <t>Prestación de Servicios Públicos</t>
  </si>
  <si>
    <t>E</t>
  </si>
  <si>
    <t>Provisión de Bienes Públicos</t>
  </si>
  <si>
    <t>B</t>
  </si>
  <si>
    <t>Planeación, seguimiento y evaluación de políticas públicas</t>
  </si>
  <si>
    <t>P</t>
  </si>
  <si>
    <t>Promoción y fomento</t>
  </si>
  <si>
    <t>F</t>
  </si>
  <si>
    <t>Regulación y supervisión</t>
  </si>
  <si>
    <t>G</t>
  </si>
  <si>
    <t>Funciones de las Fuerzas Armadas (Únicamente Gobierno Federal)</t>
  </si>
  <si>
    <t>Específicos</t>
  </si>
  <si>
    <t>R</t>
  </si>
  <si>
    <t>Proyectos de Inversión</t>
  </si>
  <si>
    <t>K</t>
  </si>
  <si>
    <t>Administrativos y de Apoyo</t>
  </si>
  <si>
    <t>Apoyo al proceso presupuestario y para mejorar la eficiencia institucional</t>
  </si>
  <si>
    <t>M</t>
  </si>
  <si>
    <t>Apoyo a la función pública y al mejoramiento de la gestión</t>
  </si>
  <si>
    <t>O</t>
  </si>
  <si>
    <t>Operaciones ajenas</t>
  </si>
  <si>
    <t>W</t>
  </si>
  <si>
    <t>Compromisos</t>
  </si>
  <si>
    <t>Obligaciones de cumplimiento de resolución jurisdiccional</t>
  </si>
  <si>
    <t>L</t>
  </si>
  <si>
    <t>Desastres Naturales</t>
  </si>
  <si>
    <t>N</t>
  </si>
  <si>
    <t>Obligaciones</t>
  </si>
  <si>
    <t>Pensiones y jubilaciones</t>
  </si>
  <si>
    <t>J</t>
  </si>
  <si>
    <t>Aportaciones a la seguridad social</t>
  </si>
  <si>
    <t>T</t>
  </si>
  <si>
    <t>Aportaciones a fondos de estabilización</t>
  </si>
  <si>
    <t>Y</t>
  </si>
  <si>
    <t>Aportaciones a fondos de inversión y reestructura de pensiones</t>
  </si>
  <si>
    <t>Z</t>
  </si>
  <si>
    <t>Programas de Gasto Federalizado (Gobierno Federal)</t>
  </si>
  <si>
    <t>Gasto Federalizado</t>
  </si>
  <si>
    <t>I</t>
  </si>
  <si>
    <t>Participaciones a entidades federativas y municipios</t>
  </si>
  <si>
    <t>C</t>
  </si>
  <si>
    <t>Adeudos de ejercicios fiscales anteriores</t>
  </si>
  <si>
    <t>H</t>
  </si>
  <si>
    <t>Nombre del Programa</t>
  </si>
  <si>
    <t>Federal</t>
  </si>
  <si>
    <t>Estatal</t>
  </si>
  <si>
    <t>Municipal</t>
  </si>
  <si>
    <t>Monto</t>
  </si>
  <si>
    <t>a</t>
  </si>
  <si>
    <t>j=c+e+g+i</t>
  </si>
  <si>
    <t>Dependencia / Entidad</t>
  </si>
  <si>
    <t>Aportación (Monto)</t>
  </si>
  <si>
    <t>b</t>
  </si>
  <si>
    <t>c</t>
  </si>
  <si>
    <t>d</t>
  </si>
  <si>
    <t>e</t>
  </si>
  <si>
    <t>f</t>
  </si>
  <si>
    <t>g</t>
  </si>
  <si>
    <t>h</t>
  </si>
  <si>
    <t>i</t>
  </si>
  <si>
    <t>4300 Subsidios y subvenciones</t>
  </si>
  <si>
    <t>Subsidio</t>
  </si>
  <si>
    <t>Beneficiario</t>
  </si>
  <si>
    <t>Tipo o naturaleza</t>
  </si>
  <si>
    <t>4400 Ayudas sociales</t>
  </si>
  <si>
    <t>Ayuda social</t>
  </si>
  <si>
    <t>Nombre de la institución sin fines de lucro u organismo de la sociedad civil</t>
  </si>
  <si>
    <t>Anexo Transversal para la atención de las niñas, niños y adolescentes</t>
  </si>
  <si>
    <t>Clave Presupuestaria</t>
  </si>
  <si>
    <t>Programa presupuestario</t>
  </si>
  <si>
    <t>Dependencia 1</t>
  </si>
  <si>
    <t>Clave presupuestaria</t>
  </si>
  <si>
    <t>Nombre del programa presupuestario</t>
  </si>
  <si>
    <t>Dependencia 2</t>
  </si>
  <si>
    <t>Dependencia 3</t>
  </si>
  <si>
    <t>Dependencia 4</t>
  </si>
  <si>
    <t>Concepto</t>
  </si>
  <si>
    <t>Ej. Despensa</t>
  </si>
  <si>
    <t>Ej. Quinquenio</t>
  </si>
  <si>
    <t>Ej. Gratificación especial</t>
  </si>
  <si>
    <t>Partida específica (COG)/Nombre del programa</t>
  </si>
  <si>
    <t>Presupuesto aprobado en años anteriores</t>
  </si>
  <si>
    <t>Presupuesto aprobado para el año 2017</t>
  </si>
  <si>
    <t>Presupuesto aprobado para años posteriores</t>
  </si>
  <si>
    <r>
      <t xml:space="preserve">El gasto contemplado en el presente presupuesto de egresos corresponde únicamente al ejercicio fiscal 2017 y no cuenta con partidas que se encuentren relacionadas con erogaciones plurianuales. </t>
    </r>
    <r>
      <rPr>
        <sz val="9"/>
        <color rgb="FF0070C0"/>
        <rFont val="Arial"/>
        <family val="2"/>
      </rPr>
      <t>(En caso de que no se contemplen erogaciones plurianuales)</t>
    </r>
  </si>
  <si>
    <t>Proyectos para Prestación de Servicios</t>
  </si>
  <si>
    <t>Contrato</t>
  </si>
  <si>
    <t>Proyecto para prestación de servicios</t>
  </si>
  <si>
    <t>Plazo del contrato</t>
  </si>
  <si>
    <t>Contraprestación total convenida en el contrato</t>
  </si>
  <si>
    <t>Número</t>
  </si>
  <si>
    <t>Fecha</t>
  </si>
  <si>
    <t>TOTAL</t>
  </si>
  <si>
    <t>Área/Departamento</t>
  </si>
  <si>
    <t>Plaza</t>
  </si>
  <si>
    <t>Número de plazas</t>
  </si>
  <si>
    <t>Confianza</t>
  </si>
  <si>
    <t>Base</t>
  </si>
  <si>
    <t>Honorarios</t>
  </si>
  <si>
    <t>Suma</t>
  </si>
  <si>
    <r>
      <t>Tabulador de sueldos y salarios</t>
    </r>
    <r>
      <rPr>
        <b/>
        <sz val="10"/>
        <color rgb="FF595959"/>
        <rFont val="Arial"/>
        <family val="2"/>
      </rPr>
      <t xml:space="preserve"> </t>
    </r>
    <r>
      <rPr>
        <sz val="10"/>
        <color rgb="FF595959"/>
        <rFont val="Arial"/>
        <family val="2"/>
      </rPr>
      <t>(sin seguridad pública)</t>
    </r>
  </si>
  <si>
    <t>Costo anual bruto</t>
  </si>
  <si>
    <t>Costo mensual bruto</t>
  </si>
  <si>
    <t>Impuesto sobre nómina</t>
  </si>
  <si>
    <t>Seguridad social</t>
  </si>
  <si>
    <t>Total percepción mensual neta más proporción de aguinaldo y prima vacacional</t>
  </si>
  <si>
    <t>Total percepción mensual neta</t>
  </si>
  <si>
    <t>Deducciones</t>
  </si>
  <si>
    <t>Total deducciones</t>
  </si>
  <si>
    <t>ISR</t>
  </si>
  <si>
    <t>Percepción mensual bruta</t>
  </si>
  <si>
    <t>Total percepción mensual bruta</t>
  </si>
  <si>
    <t>Despensa</t>
  </si>
  <si>
    <t>Sueldo base mensual</t>
  </si>
  <si>
    <t>[1] Especificar el contenido de las prestaciones adicionales. Ej. Compensaciones, bonos, ayudas, sobresueldos, etc.</t>
  </si>
  <si>
    <t>SALDO DE LA DEUDA PÚBLICA</t>
  </si>
  <si>
    <t>No. de crédito (registro SHCP)</t>
  </si>
  <si>
    <t>Institución bancaria</t>
  </si>
  <si>
    <t>Fecha de contratación</t>
  </si>
  <si>
    <t>Tipo de instrumento</t>
  </si>
  <si>
    <t>Tasa de interés</t>
  </si>
  <si>
    <t>Plazo de vencimiento</t>
  </si>
  <si>
    <t>Fuente o garantía de pago</t>
  </si>
  <si>
    <t>Monto contratado</t>
  </si>
  <si>
    <t>Destino</t>
  </si>
  <si>
    <t>Otros pasivos circulantes</t>
  </si>
  <si>
    <t>Otros pasivos no circulantes</t>
  </si>
  <si>
    <t>Total deuda y otros pasivos al __ de _____ de 2016</t>
  </si>
  <si>
    <t>Para el ejercicio fiscal 2017 se establece una asignación presupuestaria para el pago de la deuda pública contratada con la banca privada y/o de desarrollo por la cantidad de __________, la cual será ejercida de la siguiente forma:</t>
  </si>
  <si>
    <t>9000 Deuda Pública</t>
  </si>
  <si>
    <t>9900 ADEFAS</t>
  </si>
  <si>
    <t>Amortización de la Deuda Pública</t>
  </si>
  <si>
    <t>Intereses de la Deuda Pública</t>
  </si>
  <si>
    <t>Comisiones de la Deuda Pública</t>
  </si>
  <si>
    <t>Gastos de la Deuda Pública</t>
  </si>
  <si>
    <t>Costos por Coberturas</t>
  </si>
  <si>
    <t>Apoyos Financieros</t>
  </si>
  <si>
    <t>Número de Programas presupuestarios</t>
  </si>
  <si>
    <t>Número de programas presupuestarios</t>
  </si>
  <si>
    <t>Matrices de indicadores</t>
  </si>
  <si>
    <t>Indicadores para resultados</t>
  </si>
  <si>
    <t>Total (%)</t>
  </si>
  <si>
    <t>Ej. Dirección de Finanzas</t>
  </si>
  <si>
    <t>Número (%)</t>
  </si>
  <si>
    <t>Monto (%)</t>
  </si>
  <si>
    <t>Ej. Dirección de Catastro</t>
  </si>
  <si>
    <t>…</t>
  </si>
  <si>
    <t>ANALÍTICO DE INGRESOS</t>
  </si>
  <si>
    <t>CRI</t>
  </si>
  <si>
    <t>DENOMINACIÓN</t>
  </si>
  <si>
    <t>APROBADO</t>
  </si>
  <si>
    <t>F.F.</t>
  </si>
  <si>
    <t>C.A/C.P/COG</t>
  </si>
  <si>
    <t>FF</t>
  </si>
  <si>
    <t>C.F/C.T.G</t>
  </si>
  <si>
    <t>C.E</t>
  </si>
  <si>
    <t>ANALÍTICO DE EGRESOS</t>
  </si>
  <si>
    <r>
      <t>El presupuesto de egresos de la entidad con base en la Clasificación por Objeto del Gasto a nivel de capítulo, concepto y partida genérica, se distribuye de la siguiente manera:</t>
    </r>
    <r>
      <rPr>
        <sz val="11"/>
        <color rgb="FF595959"/>
        <rFont val="Arial"/>
        <family val="2"/>
      </rPr>
      <t xml:space="preserve"> </t>
    </r>
    <r>
      <rPr>
        <sz val="9"/>
        <color rgb="FF0070C0"/>
        <rFont val="Arial"/>
        <family val="2"/>
      </rPr>
      <t>(La entidad podrá desglosar esta clasificación hasta el nivel de partida específica)</t>
    </r>
  </si>
  <si>
    <t xml:space="preserve">El presupuesto de egresos de la entidad con base en la Clasificación por Tipo de Gasto se distribuye de la siguiente manera: </t>
  </si>
  <si>
    <r>
      <t>La forma en que se integran los ingresos de la Entidad, de acuerdo con la Clasificación por Fuentes de Financiamiento, es la siguiente:</t>
    </r>
    <r>
      <rPr>
        <sz val="8"/>
        <color rgb="FF0070C0"/>
        <rFont val="Arial"/>
        <family val="2"/>
      </rPr>
      <t xml:space="preserve"> </t>
    </r>
  </si>
  <si>
    <t xml:space="preserve">El presupuesto de egresos de la entidad del ejercicio 2018 con base en la Clasificación Administrativa, se distribuye de la siguiente manera: </t>
  </si>
  <si>
    <t xml:space="preserve"> El presupuesto de egresos de la entidad del ejercicio 2018 con base en la Clasificación Funcional del Gasto a nivel de finalidad, función y subfunción, se distribuye de la siguiente manera: </t>
  </si>
  <si>
    <t xml:space="preserve">El presupuesto de egresos de la entidad del ejercicio 2018 con base en la Clasificación Programática, desglosando por programa presupuestario, se distribuye de la siguiente manera: </t>
  </si>
  <si>
    <t>Las erogaciones previstas en el presente presupuesto de egresos para otorgar subsidios y ayudas sociales, se distribuyen conforme a las siguientes tablas:</t>
  </si>
  <si>
    <t>Las asignaciones presupuestales a Instituciones sin fines de lucro u organismos de la sociedad civil para el ejercicio fiscal 2018 son las siguientes:</t>
  </si>
  <si>
    <t>El Anexo Transversal para la atención de las niñas, niños y adolescentes es un elemento fundamental para evaluar el compromiso de los distintos órdenes de gobierno, incluyendo a los gobiernos municipales, respecto del cumplimiento de la Convención sobre los Derechos del Niño, ya que es el único instrumento disponible para conocer el abanico de programas presupuestarios focalizados en niños, niñas y adolescentes.</t>
  </si>
  <si>
    <t>El gasto previsto para prestaciones sindicales importa la cantidad de __________ y se distribuye de la siguiente manera:</t>
  </si>
  <si>
    <r>
      <t xml:space="preserve">El gasto contemplado en el presente presupuesto de egresos y que cuenta con aprobación para realizar erogaciones plurianuales, se muestra a continuación: </t>
    </r>
    <r>
      <rPr>
        <sz val="9"/>
        <color rgb="FF0070C0"/>
        <rFont val="Arial"/>
        <family val="2"/>
      </rPr>
      <t>(en caso de que se contemplen erogaciones plurianuales)</t>
    </r>
  </si>
  <si>
    <r>
      <t xml:space="preserve">El presente Presupuesto de Egresos contempla las cantidades que se deben pagar durante el año 2018, al amparo de los contratos celebrados entre el municipio y un inversionista proveedor, mediante el cual se establece, por una parte, la obligación del inversionista proveedor de prestar a un plazo no menor de tres años y no mayor de treinta años, servicios al amparo de un Proyecto para Prestación de Servicios, con los activos que éste construya o suministre y, por la otra, la obligación de pago por parte del municipio por los servicios que le sean proporcionados. </t>
    </r>
    <r>
      <rPr>
        <sz val="9"/>
        <color rgb="FF0070C0"/>
        <rFont val="Arial"/>
        <family val="2"/>
      </rPr>
      <t>(En caso de que la entidad cuente con PPS)</t>
    </r>
  </si>
  <si>
    <t>Contraprestación anual convenida para el año 2018</t>
  </si>
  <si>
    <r>
      <t xml:space="preserve">El monto aproximado a pagarse por concepto de valor de terminación en caso de una terminación anticipada por incumplimiento del municipio sería de _____, por causas de fuerza mayor u otras sería de _____, según lo establecido en los contratos de proyectos para prestación de servicios. </t>
    </r>
    <r>
      <rPr>
        <sz val="9"/>
        <color rgb="FF0070C0"/>
        <rFont val="Arial"/>
        <family val="2"/>
      </rPr>
      <t>(En caso de que la entidad cuente con PPS)</t>
    </r>
  </si>
  <si>
    <r>
      <t xml:space="preserve">Lo anterior de conformidad con lo establecido en el artículo __ de la Ley de Proyectos para Prestación de Servicios para el Estado de __________. </t>
    </r>
    <r>
      <rPr>
        <sz val="9"/>
        <color rgb="FF0070C0"/>
        <rFont val="Arial"/>
        <family val="2"/>
      </rPr>
      <t>(En caso de que la entidad cuente con PPS)</t>
    </r>
  </si>
  <si>
    <t>En el caso de terminación anticipada de los contratos de proyecto de prestación de servicios, la entidad deberá pagar al inversionista proveedor los servicios prestados, así como los gastos e inversiones no recuperables que estén debidamente comprobados y se relacionen directamente con el contrato de prestación de servicios correspondiente.Lo anterior de conformidad con el artículo 32 de la Ley de Proyectos de Prestación de Servicios para el Estado y los Municipios de Guanajuato</t>
  </si>
  <si>
    <r>
      <t xml:space="preserve">La entidad __________ no desglosa pago para contratos de asociaciones público privadas, en el presupuesto de egresos del ejercicio 201_, debido a que la entidad no tiene contratos suscritos al amparo de la Ley de Proyectos para Prestación de Servicios para el Estado de __________, la cual regula las asociaciones público privadas en el estado de __________, por lo que no existen compromisos plurianuales ligados a Proyectos para Prestación de Servicios (PPS). </t>
    </r>
    <r>
      <rPr>
        <sz val="9"/>
        <color rgb="FF0070C0"/>
        <rFont val="Arial"/>
        <family val="2"/>
      </rPr>
      <t>(En caso de que la entidad no cuente con PPS)</t>
    </r>
  </si>
  <si>
    <t>Analítico de plazas de la Entidad</t>
  </si>
  <si>
    <r>
      <t>El saldo de la deuda pública de la entidado de __________, Gto., es de __________, con fecha de corte al __ de _____ de 2017. </t>
    </r>
    <r>
      <rPr>
        <sz val="9"/>
        <color rgb="FF0070C0"/>
        <rFont val="Arial"/>
        <family val="2"/>
      </rPr>
      <t>(La fecha de corte corresponde al momento en que se presenta el proyecto de presupuesto de egresos municipal o bien una estimación del saldo al cierre del ejercicio fiscal en que se presenta el proyecto de presupuesto municipal)</t>
    </r>
  </si>
  <si>
    <t>Saldo al __ de _____ de 2017</t>
  </si>
  <si>
    <t>Los viáticos y gastos de traslado para el personal adscrito a la entidad deberán ser autorizados por los titulares de las mismas, previa valoración y conveniencia de la comisión que motiva la necesidad de traslado y/o asistencia del o los servidores públicos, debiéndose ajustar al tabulador aprobado por la entidad.</t>
  </si>
  <si>
    <t>A continuación se presenta el desglose de los viáticos y gastos de traslados, de conformidad con el Acuerdo por el que se emite el Clasificador por Objeto del Gasto.</t>
  </si>
  <si>
    <t>Área</t>
  </si>
  <si>
    <t>Presupuesto 2018</t>
  </si>
  <si>
    <t>Presupuesto PbR 2018</t>
  </si>
  <si>
    <r>
      <t>Los programas presupuestarios de la entidad que forman parte del presupuesto basado en resultados (</t>
    </r>
    <r>
      <rPr>
        <b/>
        <sz val="10"/>
        <color rgb="FF595959"/>
        <rFont val="Arial"/>
        <family val="2"/>
      </rPr>
      <t>PbR</t>
    </r>
    <r>
      <rPr>
        <sz val="10"/>
        <color rgb="FF595959"/>
        <rFont val="Arial"/>
        <family val="2"/>
      </rPr>
      <t>) ascienden a la cantidad de __ (__% del total de programas presupuestarios de la entidad) y tienen asignados en conjunto para el ejercicio fiscal 2018 un total de __________. Su distribución por área ejecutora se señala a continuación:</t>
    </r>
  </si>
  <si>
    <r>
      <t xml:space="preserve">En  </t>
    </r>
    <r>
      <rPr>
        <b/>
        <sz val="10"/>
        <color rgb="FF595959"/>
        <rFont val="Arial"/>
        <family val="2"/>
      </rPr>
      <t>Anexo, se</t>
    </r>
    <r>
      <rPr>
        <sz val="10"/>
        <color rgb="FF595959"/>
        <rFont val="Arial"/>
        <family val="2"/>
      </rPr>
      <t xml:space="preserve">  deben presentar  las Matrices de Indicadores para Resultados (</t>
    </r>
    <r>
      <rPr>
        <b/>
        <sz val="10"/>
        <color rgb="FF595959"/>
        <rFont val="Arial"/>
        <family val="2"/>
      </rPr>
      <t>MIR</t>
    </r>
    <r>
      <rPr>
        <sz val="10"/>
        <color rgb="FF595959"/>
        <rFont val="Arial"/>
        <family val="2"/>
      </rPr>
      <t>) de los programas presupuestarios de la entidad que forman parte del presupuesto basado en resultados.</t>
    </r>
  </si>
  <si>
    <t xml:space="preserve">Clasificación por Fuentes de Financiamiento </t>
  </si>
  <si>
    <t>Clasificación por Tipo de Gasto</t>
  </si>
  <si>
    <t>Clasificación Administrativa</t>
  </si>
  <si>
    <t>Clasificación Funcional del Gasto (Finalidad, función y subfunción)</t>
  </si>
  <si>
    <t>Clasificación Programática</t>
  </si>
  <si>
    <t>Programas con recursos concurrentes por orden de gobierno</t>
  </si>
  <si>
    <t>01-ADMINISTRACIÓN</t>
  </si>
  <si>
    <t>02 - AUDITORIO MUNICIPAL FRANCISCO EDUARDO TRESGUERRAS</t>
  </si>
  <si>
    <t>03 - FESTIVALES Y EVENTOS CULTURALES</t>
  </si>
  <si>
    <t>04-FORMACIÓN ARTÍSTICA</t>
  </si>
  <si>
    <t>05-CULTURAS POPULARES</t>
  </si>
  <si>
    <t>06-EXPOSICIONES</t>
  </si>
  <si>
    <t>07-MUSEO DE CELAYA, HISTORIA REGIONAL</t>
  </si>
  <si>
    <t>08-MUSEO OCTAVIO OCAMPO</t>
  </si>
  <si>
    <t>09-CENTRO DE INVESTIGACIONES HISTÓRICAS DE CELAYA</t>
  </si>
  <si>
    <t>10-CENTRO DE INTERPRETACIÓN HISTÓRICA</t>
  </si>
  <si>
    <t>11- FOMENTO EDITORIAL DE CELAYA</t>
  </si>
  <si>
    <t>12-LA NAVE, CENTRO INTERACTIVO DE CIENCIA Y TECNOLOGÍA</t>
  </si>
  <si>
    <t>13-PREVENCIÓN SOCIAL</t>
  </si>
  <si>
    <t>14-CONCHA ACUSTICA</t>
  </si>
  <si>
    <t>15-APOYO AMUSEOS</t>
  </si>
  <si>
    <t>16-XOCHIPILLLI (TERCERA SECCIÓN)</t>
  </si>
  <si>
    <t>CULTURA</t>
  </si>
  <si>
    <t>Instituto Estatal de Cultura del Estado de Guanajuato</t>
  </si>
  <si>
    <t>Gastos relacionados con actividades culturales, deportivas y de ayuda extraordinaria</t>
  </si>
  <si>
    <t>Premios, recompensas, pensiones de gracia y pensión recreativa estudiantil</t>
  </si>
  <si>
    <t> Donativos a instituciones sin fines de lucro</t>
  </si>
  <si>
    <t>Publico en general</t>
  </si>
  <si>
    <t>Asociaciones civiles</t>
  </si>
  <si>
    <t>Ingreso propio</t>
  </si>
  <si>
    <t>Transferencia municipal e Ingreso propio</t>
  </si>
  <si>
    <t>PRESUPUESTO DE INGRESOS</t>
  </si>
  <si>
    <t>518401</t>
  </si>
  <si>
    <t>518402</t>
  </si>
  <si>
    <t>518403</t>
  </si>
  <si>
    <t>518404</t>
  </si>
  <si>
    <t>518405</t>
  </si>
  <si>
    <t>718401</t>
  </si>
  <si>
    <t>718402</t>
  </si>
  <si>
    <t>718403</t>
  </si>
  <si>
    <t>718404</t>
  </si>
  <si>
    <t>718406</t>
  </si>
  <si>
    <t>718407</t>
  </si>
  <si>
    <t>718408</t>
  </si>
  <si>
    <t>938401</t>
  </si>
  <si>
    <t>948401</t>
  </si>
  <si>
    <t>948402</t>
  </si>
  <si>
    <t>918401</t>
  </si>
  <si>
    <t>918402</t>
  </si>
  <si>
    <t>918403</t>
  </si>
  <si>
    <t>918404</t>
  </si>
  <si>
    <t>918405</t>
  </si>
  <si>
    <t>SERVICIOS DE LA BANDA MUNICIPAL</t>
  </si>
  <si>
    <t>OTROS</t>
  </si>
  <si>
    <t>VENTA DE LIBROS</t>
  </si>
  <si>
    <t>DONATIVOS Y APOYOS</t>
  </si>
  <si>
    <t>DONATIVOS EN ESPECIE</t>
  </si>
  <si>
    <t>ENTRADAS AL MUSEO DE CELAYA</t>
  </si>
  <si>
    <t>ENTRADAS AL MUSEO OCTAVIO OCAMPO</t>
  </si>
  <si>
    <t>CUOTAS DE INSCRIPCIONES CASA DE LA CULTURA</t>
  </si>
  <si>
    <t>CUOTAS DE INSCRIPCIONES CASA DEL DIEZMO</t>
  </si>
  <si>
    <t>ENTRADAS AL CENTRO INTERACTIVO DE CIENCIA Y TECNOLOGÍA IMAGINA</t>
  </si>
  <si>
    <t>CURSOS Y TALLERES DEL CENTRO INTERACTIVO DE CIENCIA Y TECNOLOGÍA IMAGINA</t>
  </si>
  <si>
    <t>VENTA DE BOLETOS EVENTOS CULTURALES</t>
  </si>
  <si>
    <t>MUNICIPIO DE CELAYA (TRANSFERENCIAS PARA SERVICIOS PERSONALES)</t>
  </si>
  <si>
    <t>MUNICIPIO DE CELAYA (TRANSFERENCIAS PARA MATERIALES Y SUMINISTROS)</t>
  </si>
  <si>
    <t>MUNICIPIO DE CELAYA (TRANSFERENCIAS PARA SERVICIOS BÁSICOS)</t>
  </si>
  <si>
    <t>MUNICIPIO DE CELAYA (TRANSFERENCIAS, ASIGNACIONES, SUBSIDIOS Y OTRAS AYUDAS)</t>
  </si>
  <si>
    <t>MUNICIPIO DE CELAYA (TRANSFERENCIAS PARA BIENES MUEBLES, INMUEBLES E INTANGIBLES)</t>
  </si>
  <si>
    <t>INSTITUTO ESTATAL DE CULTURA DEL ESTADO DE GUANAJUATO</t>
  </si>
  <si>
    <t>NO APLICA</t>
  </si>
  <si>
    <t>Sueldo base</t>
  </si>
  <si>
    <t xml:space="preserve">Prima vacacional </t>
  </si>
  <si>
    <t>Gratificación de fin de año</t>
  </si>
  <si>
    <t>Aportaciones IMSS</t>
  </si>
  <si>
    <t>Aportaciones Infonavit</t>
  </si>
  <si>
    <t>Ahorro para el retiro</t>
  </si>
  <si>
    <t>Cuotas para el fondo de ahorro</t>
  </si>
  <si>
    <t>Liquidación por indemnizaciones y por sueldos y salarios caídos</t>
  </si>
  <si>
    <t>Asignaciones adicionales al sueldo</t>
  </si>
  <si>
    <t>Materiales y útiles de oficina</t>
  </si>
  <si>
    <t>Equipos menores de oficina</t>
  </si>
  <si>
    <t>Materiales y útiles de tecnologías de la información y comunicación</t>
  </si>
  <si>
    <t>Equipos menores de tecnologías de la información y comunicaciones</t>
  </si>
  <si>
    <t>Refacciones y accesorio menores de equipo de cómputo  y tec de la inf</t>
  </si>
  <si>
    <t>Servicio telefonía celular</t>
  </si>
  <si>
    <t xml:space="preserve"> servicios de procedimientos de información </t>
  </si>
  <si>
    <t>Servicio postal</t>
  </si>
  <si>
    <t>Servicios legales</t>
  </si>
  <si>
    <t>Impresiones de documentos oficiales</t>
  </si>
  <si>
    <t>Servicios  financieros y bancarios</t>
  </si>
  <si>
    <t>Instalación, reparación y mantenimiento  de mobiliario y equipo de administración</t>
  </si>
  <si>
    <t>Instalación reparación y mtto de bienes informáticos</t>
  </si>
  <si>
    <t>Gastos de las oficinas  de servidores públicos superiores y mandos medios</t>
  </si>
  <si>
    <t>Impuesto sobre nomina</t>
  </si>
  <si>
    <t>Auditorio Municipal Francisco Eduardo Tresguerras</t>
  </si>
  <si>
    <t>Prima vacacional</t>
  </si>
  <si>
    <t>Prima dominical</t>
  </si>
  <si>
    <t>Remuneración por horas extras</t>
  </si>
  <si>
    <t>Productos alimenticios para el personal en las instalaciones de las dependencias y entidades</t>
  </si>
  <si>
    <t>Materiales diversos</t>
  </si>
  <si>
    <t>Prendas de seguridad</t>
  </si>
  <si>
    <t>Refacciones y accesorios menores de equipo educacional y recreativo</t>
  </si>
  <si>
    <t>Servicio de energía eléctrica</t>
  </si>
  <si>
    <t>Servicios de agua</t>
  </si>
  <si>
    <t>Servicio de telefonía tradicional</t>
  </si>
  <si>
    <t>Servicio de telefonía celular</t>
  </si>
  <si>
    <t>Servicios de acceso a internet</t>
  </si>
  <si>
    <t>Servicio de vigilancia</t>
  </si>
  <si>
    <t>Conservación y mantenimiento de inmuebles</t>
  </si>
  <si>
    <t>Instalación, reparación y mantenimiento de mobiliario de equipo educativo y recreativo</t>
  </si>
  <si>
    <t>Servicio de limpieza y manejo de desechos</t>
  </si>
  <si>
    <t>Pasajes terrestres y nacionales  p servidores públicos</t>
  </si>
  <si>
    <t>Festivales y Eventos Culturales</t>
  </si>
  <si>
    <t>Materiales para registro e identificación de bienes</t>
  </si>
  <si>
    <t>Materiales para el registro e identificaron de personas</t>
  </si>
  <si>
    <t>Insumos textiles</t>
  </si>
  <si>
    <t>Combustible, lubricantes y aditivos para vehículos terrestres, aéreos, marítimos, lacustres y fluviales asignados a servidores públicos</t>
  </si>
  <si>
    <t>Vestuarios y uniformes</t>
  </si>
  <si>
    <t>Refacciones y accesorios de equipo educacional y recreativo</t>
  </si>
  <si>
    <t xml:space="preserve"> refacciones y accesorios menores de equipo de cómputo y tecnologías de la información</t>
  </si>
  <si>
    <t>Servicio telefónico celular</t>
  </si>
  <si>
    <t>Servicios de procesamiento de información</t>
  </si>
  <si>
    <t>Arrendamiento de edificios y locales</t>
  </si>
  <si>
    <t>Arrendamiento de vehículos terrestres, aéreos. Marítimos, lacustres y fluviales para la ejecución para servicios administrativos</t>
  </si>
  <si>
    <t>Impresión de documentos oficiales</t>
  </si>
  <si>
    <t>Seguros de bienes patrimoniales</t>
  </si>
  <si>
    <t xml:space="preserve"> instalación, reparación y mantenimiento de bienes informáticos</t>
  </si>
  <si>
    <t>Mantenimiento y conservación de vehículos terrestres, aéreos, marítimos, lacustres y fluviales</t>
  </si>
  <si>
    <t>Impresión y elaboración de publicaciones oficiales y de información general para difusión</t>
  </si>
  <si>
    <t>Espectáculos culturales</t>
  </si>
  <si>
    <t>Promoción en la venta de bienes o servicios</t>
  </si>
  <si>
    <t>Pasajes terrestres nacionales para servidores públicos en el desempeño de comisiones y funciones oficiales</t>
  </si>
  <si>
    <t>Viáticos nacionales para servidores públicos en el desempeño de funciones oficiales</t>
  </si>
  <si>
    <t>Otros impuestos y derechos</t>
  </si>
  <si>
    <t>Formación Artística</t>
  </si>
  <si>
    <t xml:space="preserve">Materiales diversos </t>
  </si>
  <si>
    <t>Plaguicidas y pesticidas</t>
  </si>
  <si>
    <t xml:space="preserve">Vestuario y  uniformes </t>
  </si>
  <si>
    <t>Servicios profesionales</t>
  </si>
  <si>
    <t>Servicio de jardinería y fumigación</t>
  </si>
  <si>
    <t>Culturas Populares</t>
  </si>
  <si>
    <t>Arrendamiento de vehículos</t>
  </si>
  <si>
    <t>Gastos relacionados con actividades culturales</t>
  </si>
  <si>
    <t>Estructuras y manufacturas</t>
  </si>
  <si>
    <t>Instalación, reparación y mantenimiento  de mobiliario y equipo educativo y recreativo</t>
  </si>
  <si>
    <t>viáticos nacionales para servidores públicos en el desempeño de funciones oficiales</t>
  </si>
  <si>
    <t>Museo de Celaya, Historia Regional</t>
  </si>
  <si>
    <t>Productos de cuero, piel, plástico y hule</t>
  </si>
  <si>
    <t>Otros productos</t>
  </si>
  <si>
    <t xml:space="preserve">Prendas de protección para seguridad pública </t>
  </si>
  <si>
    <t>Servicio telefonía tradicional</t>
  </si>
  <si>
    <t>Instalación, reparación y mantenimiento de mobiliario  y equipo de administración</t>
  </si>
  <si>
    <t>Impresión y elaboración de publicaciones oficiales y de información en general para difusión</t>
  </si>
  <si>
    <t>Promoción para la venta de bienes o servicios</t>
  </si>
  <si>
    <t>Servicios de revelado de fotografía</t>
  </si>
  <si>
    <t>Museo Octavio Ocampo</t>
  </si>
  <si>
    <t>Servicios de vigilancia  (2)</t>
  </si>
  <si>
    <t>Servicios de limpieza y manejo de desechos (4)</t>
  </si>
  <si>
    <t>Espectáculos culturales (difusión)</t>
  </si>
  <si>
    <t>Centro de Investigaciones Históricas de Celaya</t>
  </si>
  <si>
    <t>Centro de Interpretación Histórica</t>
  </si>
  <si>
    <t xml:space="preserve"> materiales y útiles de enseñanza </t>
  </si>
  <si>
    <t xml:space="preserve"> material eléctrico y electrónico </t>
  </si>
  <si>
    <t xml:space="preserve"> materiales diversos </t>
  </si>
  <si>
    <t xml:space="preserve"> servicios de diseño, arquitectura, ingeniería y actividades relacionadas </t>
  </si>
  <si>
    <t xml:space="preserve"> instalación, reparación y mantenimiento  de mobiliario y equipo educativo y recreativo </t>
  </si>
  <si>
    <t xml:space="preserve"> servicios de limpieza y manejo de desechos </t>
  </si>
  <si>
    <t>Fomento Editorial de Celaya</t>
  </si>
  <si>
    <t>Impresiones de documentos oficiales para la prestación de servicios públicos, identificación, formatos administrativos y fiscales, formas valoradas, certificados y títulos</t>
  </si>
  <si>
    <t>Servicios profesionales científicos y técnicos integrales</t>
  </si>
  <si>
    <t>La Nave, Centro Interactivo de Ciencia y Tecnología</t>
  </si>
  <si>
    <t>Material eléctrico</t>
  </si>
  <si>
    <t>Refacciones y accesorios de equipo educativo y recreativo</t>
  </si>
  <si>
    <t>Instalación, reparación y mantenimiento de bienes informáticos</t>
  </si>
  <si>
    <t>Servicios de jardinería y fumigación.</t>
  </si>
  <si>
    <t>Prevención Social</t>
  </si>
  <si>
    <t>E0001</t>
  </si>
  <si>
    <t>31120-8401</t>
  </si>
  <si>
    <t>Coordinación administrativa</t>
  </si>
  <si>
    <t>E0002</t>
  </si>
  <si>
    <t>E0003</t>
  </si>
  <si>
    <t>E0004</t>
  </si>
  <si>
    <t>E0005</t>
  </si>
  <si>
    <t>E0006</t>
  </si>
  <si>
    <t>E0007</t>
  </si>
  <si>
    <t>E0008</t>
  </si>
  <si>
    <t>E0009</t>
  </si>
  <si>
    <t>E0010</t>
  </si>
  <si>
    <t>E0011</t>
  </si>
  <si>
    <t>E0012</t>
  </si>
  <si>
    <t>E0013</t>
  </si>
  <si>
    <t>E0014</t>
  </si>
  <si>
    <t>E0015</t>
  </si>
  <si>
    <t>E0016</t>
  </si>
  <si>
    <t>DIRECTOR GENERAL  NVEL I</t>
  </si>
  <si>
    <t>COORDINADOR A NIVEL I</t>
  </si>
  <si>
    <t>JEFATURA A NIVEL I</t>
  </si>
  <si>
    <t>JEFATURA B NIVEL II</t>
  </si>
  <si>
    <t>AUXILIAR B NIVEL I</t>
  </si>
  <si>
    <t>MANTENIMIENTO NIVEL I</t>
  </si>
  <si>
    <t>SECRETARIA B NIVEL I</t>
  </si>
  <si>
    <t>ADMINISTRACIÓN</t>
  </si>
  <si>
    <t>JEFATURA B  NIVEL II</t>
  </si>
  <si>
    <t>TECNICO  NIVEL I</t>
  </si>
  <si>
    <t>INTENDENCIA NIVEL II</t>
  </si>
  <si>
    <t>JARDINERO NIVEL I</t>
  </si>
  <si>
    <t>AUDITORIO MUNICIPAL FCO. EDUARDO TRESGUERRAS</t>
  </si>
  <si>
    <t>COORDINADOR B NIVEL I</t>
  </si>
  <si>
    <t>DISEÑADOR NIVEL I</t>
  </si>
  <si>
    <t>AUXILIAR A NIVEL I</t>
  </si>
  <si>
    <t>TECNICO  NIVEL II</t>
  </si>
  <si>
    <t>CHOFER NIVEL I</t>
  </si>
  <si>
    <t>AUXILIAR B NIVEL II</t>
  </si>
  <si>
    <t>FESTIVALES Y EVENTOS CULTURALES</t>
  </si>
  <si>
    <t>DOCENTE NIVEL I</t>
  </si>
  <si>
    <t>AUXILIAR C NIVEL II</t>
  </si>
  <si>
    <t>INTENDENCIA NIVEL I</t>
  </si>
  <si>
    <t>MUSICO NIVEL I</t>
  </si>
  <si>
    <t>FORMACION ARTISTICA</t>
  </si>
  <si>
    <t>COORDINADOR B NIVEL III</t>
  </si>
  <si>
    <t>CULTURAS POPULARES</t>
  </si>
  <si>
    <t>EXPOSICIONES</t>
  </si>
  <si>
    <t>MUSEO DE CELAYA</t>
  </si>
  <si>
    <t>COORDINADOR B NIVEL II</t>
  </si>
  <si>
    <t>INVESTIGADOR NIVEL II</t>
  </si>
  <si>
    <t>AUXILIAR C NIVEL I</t>
  </si>
  <si>
    <t>MUSEO OCTAVIO OCAMPO</t>
  </si>
  <si>
    <t>CENTRO DE INVESTIGACIONES HISTORICAS DE CELAYA</t>
  </si>
  <si>
    <t>CENTRO DE INTERPRETACIONES DE CELAYA</t>
  </si>
  <si>
    <t>INVESTIGADOR NIVEL I</t>
  </si>
  <si>
    <t>CENTRO INTERACTIVO DE CIENCIA Y TECNOLOGIA, LA NAVE</t>
  </si>
  <si>
    <t>JEFATURA B NIVEL IV</t>
  </si>
  <si>
    <t>PREVENCION SOCIAL</t>
  </si>
  <si>
    <t>CONCHA ACUSTICA</t>
  </si>
  <si>
    <t>AUXILIAR A NIVEL II</t>
  </si>
  <si>
    <t>XOCHIPILLI (TERECERA SECCION)</t>
  </si>
  <si>
    <t>Auditorio Municipal Fco. Eduardo Tresguerras</t>
  </si>
  <si>
    <t>Museo de Celaya</t>
  </si>
  <si>
    <t>Centro de Investigaciones Históricas y Sociales de Celaya</t>
  </si>
  <si>
    <t>Centro de Interpretaciones  de Celaya</t>
  </si>
  <si>
    <t>Centro Interactivo de Ciencia y Tecnología La Nave</t>
  </si>
  <si>
    <t>Vinculación de Prevención Social</t>
  </si>
  <si>
    <t>Concha Acústica</t>
  </si>
  <si>
    <t xml:space="preserve">Apoyo A Museos </t>
  </si>
  <si>
    <t>Xochipilli (Tercera Sección)</t>
  </si>
  <si>
    <t>Casas de Cultura y Salones Culturales</t>
  </si>
  <si>
    <t>Los programas con recursos concurrentes provenientes de transferencias federales, estatales e ingresos propios ascienden a $253,055.00, distribuidos de la siguiente forma:</t>
  </si>
  <si>
    <t>AIESEC MÉXICO, A.C. </t>
  </si>
  <si>
    <t>En el ejercicio fiscal 2018, la Entidad contará con 157 plazas de conformidad con lo siguiente:</t>
  </si>
  <si>
    <t>2.1.1.1</t>
  </si>
  <si>
    <t>2.1.1.2</t>
  </si>
  <si>
    <t>31120-8402</t>
  </si>
  <si>
    <t>Coordinación de Planeación y Difusión</t>
  </si>
  <si>
    <t>31120-8403</t>
  </si>
  <si>
    <t>Coordinación de Formación Artística</t>
  </si>
  <si>
    <t>31120-8404</t>
  </si>
  <si>
    <t>Coordinación de Culturas Populares</t>
  </si>
  <si>
    <t>31120-8405</t>
  </si>
  <si>
    <t>Coordinación de Exposiciones</t>
  </si>
  <si>
    <t>31120-8406</t>
  </si>
  <si>
    <t>Coordinación de Museos</t>
  </si>
  <si>
    <t>31120-8407</t>
  </si>
  <si>
    <t>Coordinación del Centro Interactivo de Ciencia y Tecnología</t>
  </si>
  <si>
    <t>31120-8408</t>
  </si>
  <si>
    <t>Coordinación del Prevención Social</t>
  </si>
  <si>
    <t>Fondo de ahorro</t>
  </si>
  <si>
    <t>prima excenta anual</t>
  </si>
  <si>
    <t>aguinaldo excento anual</t>
  </si>
  <si>
    <t>percepciones anuales excentas</t>
  </si>
  <si>
    <t>percepciones anuales excentas al mes</t>
  </si>
  <si>
    <t>SUELDO MENSUAL ORDINARIO</t>
  </si>
  <si>
    <t>(-) LIMITE INFERIOR</t>
  </si>
  <si>
    <t>(=) EXC. SOBRE LIMITE INFERIOR</t>
  </si>
  <si>
    <t>(*) *% SOBRE EXC. DEL LIMITE INFERIOR</t>
  </si>
  <si>
    <t>(=) IMPUESTO MARGINAL</t>
  </si>
  <si>
    <t>(+) CUOTA FIJA</t>
  </si>
  <si>
    <t>(=) IMPUESTO CAUSADO POR SALARIOS</t>
  </si>
  <si>
    <t xml:space="preserve">(-) SUBSIDIO AL SALARIO </t>
  </si>
  <si>
    <t>(=) TOTAL IMPUESTO A CARGO O A FAVOR</t>
  </si>
  <si>
    <r>
      <t xml:space="preserve">5. </t>
    </r>
    <r>
      <rPr>
        <sz val="9"/>
        <color theme="1"/>
        <rFont val="Arial"/>
        <family val="2"/>
      </rPr>
      <t>Tarifa aplicable durante 2017, para el cálculo de los pagos provisionales mensuales.</t>
    </r>
  </si>
  <si>
    <t>Límite inferior</t>
  </si>
  <si>
    <t>Límite superior</t>
  </si>
  <si>
    <t>Cuota fija</t>
  </si>
  <si>
    <t>Por ciento para aplicarse sobre</t>
  </si>
  <si>
    <t>el excedente del límite inferior</t>
  </si>
  <si>
    <t>$</t>
  </si>
  <si>
    <t>%</t>
  </si>
  <si>
    <t>En adelante</t>
  </si>
  <si>
    <t>Tabla del subsidio para el empleo aplicable a la tarifa del numeral 5 del rubro B.</t>
  </si>
  <si>
    <t>Monto de ingresos que sirven de base para calcular el impuesto</t>
  </si>
  <si>
    <t>Para Ingresos de</t>
  </si>
  <si>
    <t>Hasta Ingresos de</t>
  </si>
  <si>
    <t>Cantidad de subsidio para el empleo mensual</t>
  </si>
  <si>
    <t xml:space="preserve"> En adelante </t>
  </si>
  <si>
    <t xml:space="preserve">SECRETARIA B NIVEL I </t>
  </si>
  <si>
    <t>proporción de aguinaldo y prima vacacional</t>
  </si>
  <si>
    <t>El presupuesto asignado para el pago de pensiones y jubilaciones es de $0.00 y se desglosa en las partidas 451 “Pensiones”, 452 “Jubilaciones” y 459 “Otras pensiones y jubilaciones” de la clasificación por objeto del gasto.</t>
  </si>
  <si>
    <t xml:space="preserve">Servicios de capacitación </t>
  </si>
  <si>
    <t>SISTEMA MUNICIPAL DE ARTE Y CULTURA DE CELAYA GUANAJUATO</t>
  </si>
  <si>
    <t>MUNICIPIO DE CELAYA</t>
  </si>
  <si>
    <t>Otras prestaciones</t>
  </si>
  <si>
    <t>Otros bienes artísticos, culturales y cientificos</t>
  </si>
  <si>
    <t>Previsiones de carácter laboral</t>
  </si>
  <si>
    <t>Servicios de diseño, arquitectura, ingenieria y actividades relacionadas</t>
  </si>
  <si>
    <t>El presupuesto asignado para el concepto de comunicación social es de $662,500.00 y se desglosa en la partida 3600 “Servicios de comunicación social y publicidad” de la clasificación por objeto del gasto.</t>
  </si>
  <si>
    <t>USO DEL AUDITORIO</t>
  </si>
  <si>
    <t>USO DE ESPACIOS</t>
  </si>
  <si>
    <t>COORDINADOR C NIVEL I</t>
  </si>
  <si>
    <t>JEFATURA A NIVEL II</t>
  </si>
  <si>
    <t>JEFATURA B  NIVEL III</t>
  </si>
  <si>
    <t>SECRETARIA  A NIVEL I</t>
  </si>
  <si>
    <t>MANTENIMIENTO NIVEL II</t>
  </si>
  <si>
    <t>JEFATURA B  NIVEL I</t>
  </si>
  <si>
    <t>COORDINADOR A NIVEL II</t>
  </si>
  <si>
    <t>JEFATURA B NIVEL I</t>
  </si>
  <si>
    <t>SECRETARIA A NIVEL II</t>
  </si>
  <si>
    <t>COORDINADOR C NIVEL II</t>
  </si>
  <si>
    <t>AUXILIAR B NIVEL IV</t>
  </si>
  <si>
    <t>INTENDENCIA NIVELII</t>
  </si>
  <si>
    <t>AUXILIAR B NIVEL III</t>
  </si>
  <si>
    <t>El Presupuesto de Egresos de la entidad $31,539,761.12 se conforma por $31,286,706.12 de gasto propio y $253,055.00 proveniente de gasto federalizado y/o estatal.</t>
  </si>
  <si>
    <t>Las asignaciones previstas para la Entidad, en el ejercicio 2018 importan la cantidad de $31,539,761.12 y de acuerdo a la clasificación por objeto del gasto a nivel de capítulo, se desglosan por cada una de las unidades ejecutoras como se muestra a continuación: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</si>
</sst>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49" x14ac:knownFonts="1">
    <font>
      <sz val="11"/>
      <color theme="1"/>
      <name val="Calibri"/>
      <family val="2"/>
      <scheme val="minor"/>
    </font>
    <font>
      <b/>
      <sz val="11"/>
      <color theme="0"/>
      <name val="Calibri"/>
      <family val="2"/>
      <scheme val="minor"/>
    </font>
    <font>
      <sz val="11"/>
      <color theme="0"/>
      <name val="Calibri"/>
      <family val="2"/>
      <scheme val="minor"/>
    </font>
    <font>
      <sz val="10"/>
      <color rgb="FF595959"/>
      <name val="Arial"/>
      <family val="2"/>
    </font>
    <font>
      <sz val="9"/>
      <color rgb="FF0070C0"/>
      <name val="Arial"/>
      <family val="2"/>
    </font>
    <font>
      <sz val="8"/>
      <color rgb="FF0070C0"/>
      <name val="Arial"/>
      <family val="2"/>
    </font>
    <font>
      <u/>
      <sz val="11"/>
      <color theme="10"/>
      <name val="Calibri"/>
      <family val="2"/>
      <scheme val="minor"/>
    </font>
    <font>
      <b/>
      <sz val="10"/>
      <color rgb="FF595959"/>
      <name val="Arial"/>
      <family val="2"/>
    </font>
    <font>
      <sz val="9"/>
      <color rgb="FF595959"/>
      <name val="Calibri Light"/>
      <family val="2"/>
    </font>
    <font>
      <b/>
      <vertAlign val="superscript"/>
      <sz val="9"/>
      <color rgb="FF595959"/>
      <name val="Calibri Light"/>
      <family val="2"/>
    </font>
    <font>
      <sz val="10"/>
      <color theme="1"/>
      <name val="Calibri"/>
      <family val="2"/>
      <scheme val="minor"/>
    </font>
    <font>
      <b/>
      <sz val="10"/>
      <color theme="0"/>
      <name val="Arial"/>
      <family val="2"/>
    </font>
    <font>
      <sz val="9"/>
      <color rgb="FF595959"/>
      <name val="Arial"/>
      <family val="2"/>
    </font>
    <font>
      <sz val="10"/>
      <color theme="0"/>
      <name val="Arial"/>
      <family val="2"/>
    </font>
    <font>
      <sz val="11"/>
      <color rgb="FF595959"/>
      <name val="Arial"/>
      <family val="2"/>
    </font>
    <font>
      <sz val="9"/>
      <color rgb="FF000000"/>
      <name val="Arial"/>
      <family val="2"/>
    </font>
    <font>
      <sz val="11"/>
      <color rgb="FF000000"/>
      <name val="Calibri"/>
      <family val="2"/>
      <scheme val="minor"/>
    </font>
    <font>
      <sz val="9"/>
      <color rgb="FFFF0000"/>
      <name val="Arial"/>
      <family val="2"/>
    </font>
    <font>
      <i/>
      <sz val="10"/>
      <color rgb="FF595959"/>
      <name val="Arial"/>
      <family val="2"/>
    </font>
    <font>
      <b/>
      <vertAlign val="superscript"/>
      <sz val="9"/>
      <color theme="1"/>
      <name val="Calibri Light"/>
      <family val="2"/>
    </font>
    <font>
      <sz val="12"/>
      <color rgb="FF000000"/>
      <name val="Arial"/>
      <family val="2"/>
    </font>
    <font>
      <b/>
      <sz val="9"/>
      <color rgb="FF595959"/>
      <name val="Arial"/>
      <family val="2"/>
    </font>
    <font>
      <sz val="7"/>
      <color rgb="FF0070C0"/>
      <name val="Arial"/>
      <family val="2"/>
    </font>
    <font>
      <b/>
      <sz val="9"/>
      <color theme="0"/>
      <name val="Arial"/>
      <family val="2"/>
    </font>
    <font>
      <b/>
      <sz val="10"/>
      <color theme="0"/>
      <name val="Calibri"/>
      <family val="2"/>
      <scheme val="minor"/>
    </font>
    <font>
      <sz val="11"/>
      <color theme="1"/>
      <name val="Calibri"/>
      <family val="2"/>
      <scheme val="minor"/>
    </font>
    <font>
      <sz val="10"/>
      <name val="Arial"/>
      <family val="2"/>
    </font>
    <font>
      <b/>
      <sz val="8"/>
      <color theme="0"/>
      <name val="Calibri"/>
      <family val="2"/>
      <scheme val="minor"/>
    </font>
    <font>
      <b/>
      <sz val="7"/>
      <color theme="0"/>
      <name val="Calibri"/>
      <family val="2"/>
      <scheme val="minor"/>
    </font>
    <font>
      <b/>
      <sz val="10"/>
      <name val="Calibri"/>
      <family val="2"/>
      <scheme val="minor"/>
    </font>
    <font>
      <sz val="9"/>
      <color rgb="FF911844"/>
      <name val="Segoe UI"/>
      <family val="2"/>
    </font>
    <font>
      <b/>
      <sz val="11"/>
      <color theme="1"/>
      <name val="Calibri"/>
      <family val="2"/>
      <scheme val="minor"/>
    </font>
    <font>
      <sz val="11"/>
      <color theme="4" tint="-0.499984740745262"/>
      <name val="Calibri"/>
      <family val="2"/>
      <scheme val="minor"/>
    </font>
    <font>
      <b/>
      <sz val="11"/>
      <color theme="4" tint="-0.499984740745262"/>
      <name val="Calibri"/>
      <family val="2"/>
      <scheme val="minor"/>
    </font>
    <font>
      <b/>
      <sz val="9"/>
      <color rgb="FF000000"/>
      <name val="Arial"/>
      <family val="2"/>
    </font>
    <font>
      <b/>
      <sz val="11"/>
      <color rgb="FF000000"/>
      <name val="Calibri"/>
      <family val="2"/>
      <scheme val="minor"/>
    </font>
    <font>
      <b/>
      <sz val="14"/>
      <color theme="4" tint="-0.499984740745262"/>
      <name val="Calibri"/>
      <family val="2"/>
      <scheme val="minor"/>
    </font>
    <font>
      <b/>
      <sz val="10"/>
      <color theme="4" tint="-0.499984740745262"/>
      <name val="Arial"/>
      <family val="2"/>
    </font>
    <font>
      <b/>
      <sz val="12"/>
      <color theme="4" tint="-0.499984740745262"/>
      <name val="Arial"/>
      <family val="2"/>
    </font>
    <font>
      <sz val="8"/>
      <color theme="0"/>
      <name val="Arial"/>
      <family val="2"/>
    </font>
    <font>
      <u/>
      <sz val="11"/>
      <color theme="0"/>
      <name val="Calibri"/>
      <family val="2"/>
      <scheme val="minor"/>
    </font>
    <font>
      <sz val="20"/>
      <name val="Calibri"/>
      <family val="2"/>
      <scheme val="minor"/>
    </font>
    <font>
      <sz val="9"/>
      <color theme="1"/>
      <name val="Arial"/>
      <family val="2"/>
    </font>
    <font>
      <b/>
      <sz val="9"/>
      <color theme="1"/>
      <name val="Arial"/>
      <family val="2"/>
    </font>
    <font>
      <sz val="10"/>
      <color theme="1"/>
      <name val="Times New Roman"/>
      <family val="1"/>
    </font>
    <font>
      <i/>
      <sz val="9"/>
      <color theme="1"/>
      <name val="Arial"/>
      <family val="2"/>
    </font>
    <font>
      <sz val="10"/>
      <name val="Calibri"/>
      <family val="2"/>
      <scheme val="minor"/>
    </font>
    <font>
      <sz val="8"/>
      <name val="Arial"/>
      <family val="2"/>
    </font>
    <font>
      <b/>
      <sz val="10"/>
      <color theme="1"/>
      <name val="Calibri"/>
      <family val="2"/>
      <scheme val="minor"/>
    </font>
  </fonts>
  <fills count="19">
    <fill>
      <patternFill patternType="none"/>
    </fill>
    <fill>
      <patternFill patternType="gray125"/>
    </fill>
    <fill>
      <patternFill patternType="solid">
        <fgColor rgb="FFF2F2F2"/>
        <bgColor indexed="64"/>
      </patternFill>
    </fill>
    <fill>
      <gradientFill degree="135">
        <stop position="0">
          <color theme="4" tint="-0.49803155613879818"/>
        </stop>
        <stop position="0.5">
          <color theme="4"/>
        </stop>
        <stop position="1">
          <color theme="4" tint="-0.49803155613879818"/>
        </stop>
      </gradientFill>
    </fill>
    <fill>
      <patternFill patternType="solid">
        <fgColor rgb="FFFFFFFF"/>
        <bgColor indexed="64"/>
      </patternFill>
    </fill>
    <fill>
      <patternFill patternType="solid">
        <fgColor rgb="FFBFBFBF"/>
        <bgColor indexed="64"/>
      </patternFill>
    </fill>
    <fill>
      <patternFill patternType="solid">
        <fgColor theme="4" tint="-0.499984740745262"/>
        <bgColor indexed="64"/>
      </patternFill>
    </fill>
    <fill>
      <gradientFill degree="45">
        <stop position="0">
          <color theme="4" tint="-0.49803155613879818"/>
        </stop>
        <stop position="0.5">
          <color theme="4"/>
        </stop>
        <stop position="1">
          <color theme="4" tint="-0.49803155613879818"/>
        </stop>
      </gradientFill>
    </fill>
    <fill>
      <patternFill patternType="solid">
        <fgColor rgb="FFA6A6A6"/>
        <bgColor indexed="64"/>
      </patternFill>
    </fill>
    <fill>
      <patternFill patternType="solid">
        <fgColor rgb="FFD9D9D9"/>
        <bgColor indexed="64"/>
      </patternFill>
    </fill>
    <fill>
      <gradientFill type="path" top="1" bottom="1">
        <stop position="0">
          <color theme="4" tint="-0.25098422193060094"/>
        </stop>
        <stop position="1">
          <color theme="4" tint="0.40000610370189521"/>
        </stop>
      </gradientFill>
    </fill>
    <fill>
      <gradientFill degree="90">
        <stop position="0">
          <color theme="4" tint="-0.49803155613879818"/>
        </stop>
        <stop position="1">
          <color theme="4"/>
        </stop>
      </gradientFill>
    </fill>
    <fill>
      <gradientFill type="path" top="1" bottom="1">
        <stop position="0">
          <color theme="4" tint="-0.25098422193060094"/>
        </stop>
        <stop position="1">
          <color theme="4"/>
        </stop>
      </gradientFill>
    </fill>
    <fill>
      <gradientFill degree="45">
        <stop position="0">
          <color theme="4" tint="-0.25098422193060094"/>
        </stop>
        <stop position="0.5">
          <color theme="4"/>
        </stop>
        <stop position="1">
          <color theme="4" tint="-0.25098422193060094"/>
        </stop>
      </gradientFill>
    </fill>
    <fill>
      <gradientFill type="path" top="1" bottom="1">
        <stop position="0">
          <color theme="4" tint="-0.49803155613879818"/>
        </stop>
        <stop position="1">
          <color theme="4"/>
        </stop>
      </gradientFill>
    </fill>
    <fill>
      <gradientFill degree="135">
        <stop position="0">
          <color theme="4" tint="-0.25098422193060094"/>
        </stop>
        <stop position="0.5">
          <color theme="4"/>
        </stop>
        <stop position="1">
          <color theme="4" tint="-0.25098422193060094"/>
        </stop>
      </gradientFill>
    </fill>
    <fill>
      <gradientFill degree="270">
        <stop position="0">
          <color theme="8" tint="-0.25098422193060094"/>
        </stop>
        <stop position="1">
          <color theme="8" tint="-0.49803155613879818"/>
        </stop>
      </gradientFill>
    </fill>
    <fill>
      <patternFill patternType="solid">
        <fgColor theme="4" tint="0.79998168889431442"/>
        <bgColor indexed="64"/>
      </patternFill>
    </fill>
    <fill>
      <gradientFill degree="135">
        <stop position="0">
          <color theme="4" tint="0.40000610370189521"/>
        </stop>
        <stop position="0.5">
          <color theme="4" tint="0.80001220740379042"/>
        </stop>
        <stop position="1">
          <color theme="4" tint="0.40000610370189521"/>
        </stop>
      </gradient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right/>
      <top style="double">
        <color indexed="64"/>
      </top>
      <bottom/>
      <diagonal/>
    </border>
    <border>
      <left/>
      <right/>
      <top/>
      <bottom style="double">
        <color indexed="64"/>
      </bottom>
      <diagonal/>
    </border>
  </borders>
  <cellStyleXfs count="5">
    <xf numFmtId="0" fontId="0" fillId="0" borderId="0"/>
    <xf numFmtId="0" fontId="6" fillId="0" borderId="0" applyNumberFormat="0" applyFill="0" applyBorder="0" applyAlignment="0" applyProtection="0"/>
    <xf numFmtId="43" fontId="25" fillId="0" borderId="0" applyFont="0" applyFill="0" applyBorder="0" applyAlignment="0" applyProtection="0"/>
    <xf numFmtId="0" fontId="26" fillId="0" borderId="0"/>
    <xf numFmtId="44" fontId="25" fillId="0" borderId="0" applyFont="0" applyFill="0" applyBorder="0" applyAlignment="0" applyProtection="0"/>
  </cellStyleXfs>
  <cellXfs count="331">
    <xf numFmtId="0" fontId="0" fillId="0" borderId="0" xfId="0"/>
    <xf numFmtId="0" fontId="0" fillId="0" borderId="0" xfId="0" applyAlignment="1">
      <alignment wrapText="1"/>
    </xf>
    <xf numFmtId="0" fontId="3" fillId="0" borderId="0" xfId="0" applyFont="1" applyAlignment="1">
      <alignment wrapText="1"/>
    </xf>
    <xf numFmtId="0" fontId="7" fillId="0" borderId="0" xfId="0" applyFont="1" applyAlignment="1">
      <alignment wrapText="1"/>
    </xf>
    <xf numFmtId="0" fontId="3" fillId="0" borderId="1" xfId="0" applyFont="1" applyBorder="1" applyAlignment="1">
      <alignment wrapText="1"/>
    </xf>
    <xf numFmtId="0" fontId="10" fillId="0" borderId="0" xfId="0" applyFont="1" applyAlignment="1">
      <alignment wrapText="1"/>
    </xf>
    <xf numFmtId="0" fontId="11" fillId="3" borderId="1" xfId="0" applyFont="1" applyFill="1" applyBorder="1" applyAlignment="1">
      <alignment horizontal="center" vertical="center" wrapText="1"/>
    </xf>
    <xf numFmtId="0" fontId="3" fillId="4" borderId="1" xfId="0" applyFont="1" applyFill="1" applyBorder="1" applyAlignment="1">
      <alignment wrapText="1"/>
    </xf>
    <xf numFmtId="0" fontId="12" fillId="4" borderId="1" xfId="0" applyFont="1" applyFill="1" applyBorder="1" applyAlignment="1">
      <alignment wrapText="1"/>
    </xf>
    <xf numFmtId="0" fontId="8" fillId="0" borderId="0" xfId="0" applyFont="1" applyAlignment="1">
      <alignment wrapText="1"/>
    </xf>
    <xf numFmtId="0" fontId="13" fillId="3" borderId="1" xfId="0" applyFont="1" applyFill="1" applyBorder="1" applyAlignment="1">
      <alignment horizontal="center" vertical="center" wrapText="1"/>
    </xf>
    <xf numFmtId="0" fontId="7" fillId="2" borderId="5" xfId="0" applyFont="1" applyFill="1" applyBorder="1" applyAlignment="1">
      <alignment wrapText="1"/>
    </xf>
    <xf numFmtId="0" fontId="0" fillId="2" borderId="6" xfId="0" applyFont="1" applyFill="1" applyBorder="1" applyAlignment="1">
      <alignment wrapText="1"/>
    </xf>
    <xf numFmtId="0" fontId="3" fillId="0" borderId="5" xfId="0" applyFont="1" applyBorder="1" applyAlignment="1">
      <alignment wrapText="1"/>
    </xf>
    <xf numFmtId="0" fontId="3" fillId="0" borderId="6" xfId="0" applyFont="1" applyBorder="1" applyAlignment="1">
      <alignment wrapText="1"/>
    </xf>
    <xf numFmtId="0" fontId="0" fillId="0" borderId="6" xfId="0" applyFont="1" applyBorder="1" applyAlignment="1">
      <alignment wrapText="1"/>
    </xf>
    <xf numFmtId="0" fontId="7" fillId="5" borderId="5" xfId="0" applyFont="1" applyFill="1" applyBorder="1" applyAlignment="1">
      <alignment wrapText="1"/>
    </xf>
    <xf numFmtId="0" fontId="7" fillId="5" borderId="6" xfId="0" applyFont="1" applyFill="1" applyBorder="1" applyAlignment="1">
      <alignment wrapText="1"/>
    </xf>
    <xf numFmtId="0" fontId="0" fillId="5" borderId="6" xfId="0" applyFont="1" applyFill="1" applyBorder="1" applyAlignment="1">
      <alignment wrapText="1"/>
    </xf>
    <xf numFmtId="0" fontId="15" fillId="0" borderId="6" xfId="0" applyFont="1" applyBorder="1" applyAlignment="1">
      <alignment wrapText="1"/>
    </xf>
    <xf numFmtId="0" fontId="3" fillId="0" borderId="3" xfId="0" applyFont="1" applyBorder="1" applyAlignment="1">
      <alignment wrapText="1"/>
    </xf>
    <xf numFmtId="0" fontId="11" fillId="6" borderId="3" xfId="0" applyFont="1" applyFill="1" applyBorder="1" applyAlignment="1">
      <alignment horizontal="center" vertical="center" wrapText="1"/>
    </xf>
    <xf numFmtId="0" fontId="7" fillId="8" borderId="5" xfId="0" applyFont="1" applyFill="1" applyBorder="1" applyAlignment="1">
      <alignment wrapText="1"/>
    </xf>
    <xf numFmtId="0" fontId="7" fillId="8" borderId="6" xfId="0" applyFont="1" applyFill="1" applyBorder="1" applyAlignment="1">
      <alignment wrapText="1"/>
    </xf>
    <xf numFmtId="0" fontId="7" fillId="9" borderId="5" xfId="0" applyFont="1" applyFill="1" applyBorder="1" applyAlignment="1">
      <alignment wrapText="1"/>
    </xf>
    <xf numFmtId="0" fontId="3" fillId="9" borderId="6" xfId="0" applyFont="1" applyFill="1" applyBorder="1" applyAlignment="1">
      <alignment wrapText="1"/>
    </xf>
    <xf numFmtId="0" fontId="0" fillId="9" borderId="6" xfId="0" applyFont="1" applyFill="1" applyBorder="1" applyAlignment="1">
      <alignment wrapText="1"/>
    </xf>
    <xf numFmtId="0" fontId="3" fillId="2" borderId="6" xfId="0" applyFont="1" applyFill="1" applyBorder="1" applyAlignment="1">
      <alignment wrapText="1"/>
    </xf>
    <xf numFmtId="0" fontId="7" fillId="0" borderId="5" xfId="0" applyFont="1" applyBorder="1" applyAlignment="1">
      <alignment wrapText="1"/>
    </xf>
    <xf numFmtId="0" fontId="4" fillId="2" borderId="6" xfId="0" applyFont="1" applyFill="1" applyBorder="1" applyAlignment="1">
      <alignment wrapText="1"/>
    </xf>
    <xf numFmtId="0" fontId="4" fillId="0" borderId="6" xfId="0" applyFont="1" applyBorder="1" applyAlignment="1">
      <alignment wrapText="1"/>
    </xf>
    <xf numFmtId="0" fontId="7" fillId="0" borderId="9" xfId="0" applyFont="1" applyBorder="1" applyAlignment="1">
      <alignment wrapText="1"/>
    </xf>
    <xf numFmtId="0" fontId="4" fillId="0" borderId="10" xfId="0" applyFont="1" applyBorder="1" applyAlignment="1">
      <alignment wrapText="1"/>
    </xf>
    <xf numFmtId="0" fontId="3" fillId="0" borderId="10" xfId="0" applyFont="1"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5" xfId="0" applyBorder="1" applyAlignment="1">
      <alignment wrapText="1"/>
    </xf>
    <xf numFmtId="0" fontId="12" fillId="0" borderId="6" xfId="0" applyFont="1" applyBorder="1" applyAlignment="1">
      <alignment wrapText="1"/>
    </xf>
    <xf numFmtId="0" fontId="0" fillId="0" borderId="6" xfId="0" applyBorder="1" applyAlignment="1">
      <alignment wrapText="1"/>
    </xf>
    <xf numFmtId="0" fontId="18" fillId="9" borderId="6" xfId="0" applyFont="1" applyFill="1" applyBorder="1" applyAlignment="1">
      <alignment wrapText="1"/>
    </xf>
    <xf numFmtId="0" fontId="3" fillId="9" borderId="6" xfId="0" quotePrefix="1" applyFont="1" applyFill="1" applyBorder="1" applyAlignment="1">
      <alignment wrapText="1"/>
    </xf>
    <xf numFmtId="0" fontId="13" fillId="10" borderId="3" xfId="0" applyFont="1" applyFill="1" applyBorder="1" applyAlignment="1">
      <alignment wrapText="1"/>
    </xf>
    <xf numFmtId="0" fontId="4" fillId="0" borderId="1" xfId="0" applyFont="1" applyBorder="1" applyAlignment="1">
      <alignment wrapText="1"/>
    </xf>
    <xf numFmtId="0" fontId="0" fillId="0" borderId="1" xfId="0" applyFont="1" applyBorder="1" applyAlignment="1">
      <alignment wrapText="1"/>
    </xf>
    <xf numFmtId="0" fontId="0" fillId="0" borderId="5" xfId="0" applyFont="1" applyBorder="1" applyAlignment="1">
      <alignment wrapText="1"/>
    </xf>
    <xf numFmtId="0" fontId="3" fillId="0" borderId="12" xfId="0" applyFont="1" applyBorder="1" applyAlignment="1">
      <alignment wrapText="1"/>
    </xf>
    <xf numFmtId="0" fontId="7" fillId="0" borderId="6" xfId="0" applyFont="1" applyBorder="1" applyAlignment="1">
      <alignment wrapText="1"/>
    </xf>
    <xf numFmtId="0" fontId="12" fillId="5" borderId="6" xfId="0" applyFont="1" applyFill="1" applyBorder="1" applyAlignment="1">
      <alignment wrapText="1"/>
    </xf>
    <xf numFmtId="0" fontId="3" fillId="5" borderId="6" xfId="0" applyFont="1" applyFill="1" applyBorder="1" applyAlignment="1">
      <alignment wrapText="1"/>
    </xf>
    <xf numFmtId="0" fontId="11" fillId="3" borderId="16" xfId="0" applyFont="1" applyFill="1" applyBorder="1" applyAlignment="1">
      <alignment horizontal="center" vertical="center" wrapText="1"/>
    </xf>
    <xf numFmtId="0" fontId="11" fillId="3" borderId="0" xfId="0" applyFont="1" applyFill="1" applyAlignment="1">
      <alignment horizontal="center" vertical="center" wrapText="1"/>
    </xf>
    <xf numFmtId="0" fontId="1" fillId="3" borderId="0" xfId="0" applyFont="1" applyFill="1" applyAlignment="1">
      <alignment horizontal="center" vertical="center" wrapText="1"/>
    </xf>
    <xf numFmtId="0" fontId="11" fillId="3" borderId="5" xfId="0" applyFont="1" applyFill="1" applyBorder="1" applyAlignment="1">
      <alignment horizontal="center" vertical="center" wrapText="1"/>
    </xf>
    <xf numFmtId="0" fontId="20" fillId="0" borderId="0" xfId="0" applyFont="1" applyAlignment="1">
      <alignment wrapText="1"/>
    </xf>
    <xf numFmtId="0" fontId="13" fillId="11" borderId="1" xfId="0" applyFont="1" applyFill="1" applyBorder="1" applyAlignment="1">
      <alignment wrapText="1"/>
    </xf>
    <xf numFmtId="0" fontId="3" fillId="0" borderId="17" xfId="0" applyFont="1" applyBorder="1" applyAlignment="1">
      <alignment wrapText="1"/>
    </xf>
    <xf numFmtId="0" fontId="11" fillId="3" borderId="17" xfId="0" applyFont="1" applyFill="1" applyBorder="1" applyAlignment="1">
      <alignment wrapText="1"/>
    </xf>
    <xf numFmtId="0" fontId="13" fillId="12" borderId="17" xfId="0" applyFont="1" applyFill="1" applyBorder="1" applyAlignment="1">
      <alignment wrapText="1"/>
    </xf>
    <xf numFmtId="0" fontId="4" fillId="0" borderId="0" xfId="0" applyFont="1" applyAlignment="1">
      <alignment wrapText="1"/>
    </xf>
    <xf numFmtId="0" fontId="0" fillId="4" borderId="1" xfId="0" applyFont="1" applyFill="1" applyBorder="1" applyAlignment="1">
      <alignment wrapText="1"/>
    </xf>
    <xf numFmtId="0" fontId="2" fillId="13" borderId="15" xfId="0" applyFont="1" applyFill="1" applyBorder="1" applyAlignment="1">
      <alignment wrapText="1"/>
    </xf>
    <xf numFmtId="0" fontId="2" fillId="13" borderId="0" xfId="0" applyFont="1" applyFill="1" applyAlignment="1">
      <alignment wrapText="1"/>
    </xf>
    <xf numFmtId="0" fontId="7" fillId="14" borderId="1" xfId="0" applyFont="1" applyFill="1" applyBorder="1" applyAlignment="1">
      <alignment wrapText="1"/>
    </xf>
    <xf numFmtId="0" fontId="16" fillId="0" borderId="14" xfId="0" applyFont="1" applyBorder="1" applyAlignment="1">
      <alignment wrapText="1"/>
    </xf>
    <xf numFmtId="0" fontId="22" fillId="0" borderId="6" xfId="0" applyFont="1" applyBorder="1" applyAlignment="1">
      <alignment textRotation="90" wrapText="1"/>
    </xf>
    <xf numFmtId="0" fontId="7" fillId="0" borderId="17" xfId="0" applyFont="1" applyBorder="1" applyAlignment="1">
      <alignment wrapText="1"/>
    </xf>
    <xf numFmtId="0" fontId="3" fillId="4" borderId="5" xfId="0" applyFont="1" applyFill="1" applyBorder="1" applyAlignment="1">
      <alignment wrapText="1"/>
    </xf>
    <xf numFmtId="0" fontId="3" fillId="4" borderId="6" xfId="0" applyFont="1" applyFill="1" applyBorder="1" applyAlignment="1">
      <alignment wrapText="1"/>
    </xf>
    <xf numFmtId="0" fontId="7" fillId="4" borderId="5" xfId="0" applyFont="1" applyFill="1" applyBorder="1" applyAlignment="1">
      <alignment wrapText="1"/>
    </xf>
    <xf numFmtId="0" fontId="7" fillId="4" borderId="6" xfId="0" applyFont="1" applyFill="1" applyBorder="1" applyAlignment="1">
      <alignment wrapText="1"/>
    </xf>
    <xf numFmtId="0" fontId="11" fillId="3" borderId="17" xfId="0" applyFont="1" applyFill="1" applyBorder="1" applyAlignment="1">
      <alignment horizontal="center" wrapText="1"/>
    </xf>
    <xf numFmtId="0" fontId="23" fillId="3" borderId="17" xfId="0" applyFont="1" applyFill="1" applyBorder="1" applyAlignment="1">
      <alignment horizontal="center" wrapText="1"/>
    </xf>
    <xf numFmtId="0" fontId="24" fillId="14" borderId="17" xfId="0" applyFont="1" applyFill="1" applyBorder="1" applyAlignment="1">
      <alignment wrapText="1"/>
    </xf>
    <xf numFmtId="0" fontId="11" fillId="14" borderId="9" xfId="0" applyFont="1" applyFill="1" applyBorder="1" applyAlignment="1">
      <alignment horizontal="center" wrapText="1"/>
    </xf>
    <xf numFmtId="0" fontId="11" fillId="14" borderId="10" xfId="0" applyFont="1" applyFill="1" applyBorder="1" applyAlignment="1">
      <alignment horizontal="center" wrapText="1"/>
    </xf>
    <xf numFmtId="0" fontId="11" fillId="14" borderId="5" xfId="0" applyFont="1" applyFill="1" applyBorder="1" applyAlignment="1">
      <alignment horizontal="center" wrapText="1"/>
    </xf>
    <xf numFmtId="0" fontId="11" fillId="14" borderId="6" xfId="0" applyFont="1" applyFill="1" applyBorder="1" applyAlignment="1">
      <alignment horizontal="center" wrapText="1"/>
    </xf>
    <xf numFmtId="0" fontId="1" fillId="14" borderId="6" xfId="0" applyFont="1" applyFill="1" applyBorder="1" applyAlignment="1">
      <alignment horizontal="center" wrapText="1"/>
    </xf>
    <xf numFmtId="0" fontId="16" fillId="0" borderId="1" xfId="0" applyFont="1" applyBorder="1" applyAlignment="1">
      <alignment wrapText="1"/>
    </xf>
    <xf numFmtId="0" fontId="11" fillId="3" borderId="17"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3" fillId="0" borderId="23" xfId="0" applyFont="1" applyBorder="1" applyAlignment="1">
      <alignment wrapText="1"/>
    </xf>
    <xf numFmtId="0" fontId="3" fillId="0" borderId="24" xfId="0" applyFont="1" applyBorder="1" applyAlignment="1">
      <alignment wrapText="1"/>
    </xf>
    <xf numFmtId="0" fontId="13" fillId="15" borderId="25" xfId="0" applyFont="1" applyFill="1" applyBorder="1" applyAlignment="1">
      <alignment wrapText="1"/>
    </xf>
    <xf numFmtId="0" fontId="13" fillId="15" borderId="26" xfId="0" applyFont="1" applyFill="1" applyBorder="1" applyAlignment="1">
      <alignment wrapText="1"/>
    </xf>
    <xf numFmtId="0" fontId="13" fillId="15" borderId="28" xfId="0" applyFont="1" applyFill="1" applyBorder="1" applyAlignment="1">
      <alignment wrapText="1"/>
    </xf>
    <xf numFmtId="0" fontId="7" fillId="0" borderId="23" xfId="0" applyFont="1" applyBorder="1" applyAlignment="1">
      <alignment wrapText="1"/>
    </xf>
    <xf numFmtId="0" fontId="7" fillId="0" borderId="24" xfId="0" applyFont="1" applyBorder="1" applyAlignment="1">
      <alignment wrapText="1"/>
    </xf>
    <xf numFmtId="0" fontId="4" fillId="0" borderId="24" xfId="0" applyFont="1" applyBorder="1" applyAlignment="1">
      <alignment wrapText="1"/>
    </xf>
    <xf numFmtId="43" fontId="0" fillId="0" borderId="0" xfId="2" applyFont="1"/>
    <xf numFmtId="0" fontId="24" fillId="16" borderId="0" xfId="0" applyFont="1" applyFill="1" applyBorder="1" applyAlignment="1">
      <alignment horizontal="center" vertical="center"/>
    </xf>
    <xf numFmtId="0" fontId="24" fillId="16" borderId="0" xfId="0" applyFont="1" applyFill="1" applyBorder="1" applyAlignment="1">
      <alignment horizontal="center" vertical="center" wrapText="1"/>
    </xf>
    <xf numFmtId="0" fontId="28" fillId="16" borderId="0" xfId="0" applyFont="1" applyFill="1" applyBorder="1" applyAlignment="1">
      <alignment horizontal="center" vertical="center"/>
    </xf>
    <xf numFmtId="0" fontId="27" fillId="16" borderId="0" xfId="0" applyFont="1" applyFill="1" applyBorder="1" applyAlignment="1">
      <alignment horizontal="center" vertical="center" wrapText="1"/>
    </xf>
    <xf numFmtId="0" fontId="27" fillId="16" borderId="0" xfId="0" applyFont="1" applyFill="1" applyBorder="1" applyAlignment="1">
      <alignment horizontal="center" vertical="center"/>
    </xf>
    <xf numFmtId="0" fontId="30" fillId="0" borderId="0" xfId="0" applyFont="1"/>
    <xf numFmtId="0" fontId="11" fillId="7" borderId="3" xfId="0" applyFont="1" applyFill="1" applyBorder="1" applyAlignment="1">
      <alignment wrapText="1"/>
    </xf>
    <xf numFmtId="0" fontId="11" fillId="13" borderId="3" xfId="0" applyFont="1" applyFill="1" applyBorder="1" applyAlignment="1">
      <alignment wrapText="1"/>
    </xf>
    <xf numFmtId="0" fontId="11" fillId="13" borderId="6" xfId="0" applyFont="1" applyFill="1" applyBorder="1" applyAlignment="1">
      <alignment wrapText="1"/>
    </xf>
    <xf numFmtId="0" fontId="7" fillId="17" borderId="6" xfId="0" applyFont="1" applyFill="1" applyBorder="1" applyAlignment="1">
      <alignment wrapText="1"/>
    </xf>
    <xf numFmtId="0" fontId="0" fillId="17" borderId="6" xfId="0" applyFont="1" applyFill="1" applyBorder="1" applyAlignment="1">
      <alignment wrapText="1"/>
    </xf>
    <xf numFmtId="0" fontId="15" fillId="17" borderId="6" xfId="0" applyFont="1" applyFill="1" applyBorder="1" applyAlignment="1">
      <alignment wrapText="1"/>
    </xf>
    <xf numFmtId="0" fontId="31" fillId="17" borderId="6" xfId="0" applyFont="1" applyFill="1" applyBorder="1" applyAlignment="1">
      <alignment wrapText="1"/>
    </xf>
    <xf numFmtId="0" fontId="3" fillId="0" borderId="5" xfId="0" applyFont="1" applyBorder="1" applyAlignment="1">
      <alignment horizontal="center" vertical="center" wrapText="1"/>
    </xf>
    <xf numFmtId="0" fontId="7" fillId="18" borderId="5" xfId="0" applyFont="1" applyFill="1" applyBorder="1" applyAlignment="1">
      <alignment horizontal="center" vertical="center" wrapText="1"/>
    </xf>
    <xf numFmtId="0" fontId="7" fillId="18" borderId="6" xfId="0" applyFont="1" applyFill="1" applyBorder="1" applyAlignment="1">
      <alignment wrapText="1"/>
    </xf>
    <xf numFmtId="0" fontId="0" fillId="18" borderId="6" xfId="0" applyFont="1" applyFill="1" applyBorder="1" applyAlignment="1">
      <alignment wrapText="1"/>
    </xf>
    <xf numFmtId="0" fontId="7" fillId="17" borderId="5" xfId="0" applyFont="1" applyFill="1" applyBorder="1" applyAlignment="1">
      <alignment horizontal="center" vertical="center" wrapText="1"/>
    </xf>
    <xf numFmtId="0" fontId="11" fillId="3" borderId="3" xfId="0" applyFont="1" applyFill="1" applyBorder="1" applyAlignment="1">
      <alignment vertical="center" wrapText="1"/>
    </xf>
    <xf numFmtId="0" fontId="11" fillId="7" borderId="3" xfId="0" applyFont="1" applyFill="1" applyBorder="1" applyAlignment="1">
      <alignment horizontal="center" vertical="center" wrapText="1"/>
    </xf>
    <xf numFmtId="0" fontId="31" fillId="17" borderId="5" xfId="0" applyFont="1" applyFill="1" applyBorder="1" applyAlignment="1">
      <alignment wrapText="1"/>
    </xf>
    <xf numFmtId="0" fontId="21" fillId="17" borderId="6" xfId="0" applyFont="1" applyFill="1" applyBorder="1" applyAlignment="1">
      <alignment wrapText="1"/>
    </xf>
    <xf numFmtId="0" fontId="11" fillId="7" borderId="1" xfId="0" applyFont="1" applyFill="1" applyBorder="1" applyAlignment="1">
      <alignment horizontal="center" vertical="center" wrapText="1"/>
    </xf>
    <xf numFmtId="0" fontId="39" fillId="7" borderId="3" xfId="0" applyFont="1" applyFill="1" applyBorder="1" applyAlignment="1">
      <alignment textRotation="90" wrapText="1"/>
    </xf>
    <xf numFmtId="0" fontId="0" fillId="0" borderId="0" xfId="0" applyFill="1"/>
    <xf numFmtId="0" fontId="13" fillId="7" borderId="1" xfId="0" applyFont="1" applyFill="1" applyBorder="1" applyAlignment="1">
      <alignment wrapText="1"/>
    </xf>
    <xf numFmtId="0" fontId="7" fillId="17" borderId="1" xfId="0" applyFont="1" applyFill="1" applyBorder="1" applyAlignment="1">
      <alignment wrapText="1"/>
    </xf>
    <xf numFmtId="0" fontId="0" fillId="17" borderId="1" xfId="0" applyFont="1" applyFill="1" applyBorder="1" applyAlignment="1">
      <alignment wrapText="1"/>
    </xf>
    <xf numFmtId="0" fontId="11" fillId="13" borderId="1" xfId="0" applyFont="1" applyFill="1" applyBorder="1" applyAlignment="1">
      <alignment horizontal="center" vertical="center" wrapText="1"/>
    </xf>
    <xf numFmtId="0" fontId="11" fillId="13" borderId="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wrapText="1"/>
    </xf>
    <xf numFmtId="44" fontId="3" fillId="4" borderId="1" xfId="0" applyNumberFormat="1" applyFont="1" applyFill="1" applyBorder="1" applyAlignment="1">
      <alignment wrapText="1"/>
    </xf>
    <xf numFmtId="44" fontId="13" fillId="3" borderId="1" xfId="0" applyNumberFormat="1" applyFont="1" applyFill="1" applyBorder="1" applyAlignment="1">
      <alignment horizontal="center" vertical="center" wrapText="1"/>
    </xf>
    <xf numFmtId="44" fontId="1" fillId="13" borderId="3" xfId="0" applyNumberFormat="1" applyFont="1" applyFill="1" applyBorder="1" applyAlignment="1">
      <alignment wrapText="1"/>
    </xf>
    <xf numFmtId="44" fontId="31" fillId="17" borderId="6" xfId="0" applyNumberFormat="1" applyFont="1" applyFill="1" applyBorder="1" applyAlignment="1">
      <alignment wrapText="1"/>
    </xf>
    <xf numFmtId="44" fontId="0" fillId="0" borderId="6" xfId="0" applyNumberFormat="1" applyFont="1" applyBorder="1" applyAlignment="1">
      <alignment wrapText="1"/>
    </xf>
    <xf numFmtId="44" fontId="1" fillId="13" borderId="6" xfId="0" applyNumberFormat="1" applyFont="1" applyFill="1" applyBorder="1" applyAlignment="1">
      <alignment wrapText="1"/>
    </xf>
    <xf numFmtId="44" fontId="34" fillId="17" borderId="6" xfId="0" applyNumberFormat="1" applyFont="1" applyFill="1" applyBorder="1" applyAlignment="1">
      <alignment wrapText="1"/>
    </xf>
    <xf numFmtId="44" fontId="15" fillId="0" borderId="6" xfId="0" applyNumberFormat="1" applyFont="1" applyBorder="1" applyAlignment="1">
      <alignment wrapText="1"/>
    </xf>
    <xf numFmtId="44" fontId="0" fillId="0" borderId="3" xfId="0" applyNumberFormat="1" applyFont="1" applyBorder="1" applyAlignment="1">
      <alignment wrapText="1"/>
    </xf>
    <xf numFmtId="44" fontId="35" fillId="17" borderId="3" xfId="0" applyNumberFormat="1" applyFont="1" applyFill="1" applyBorder="1" applyAlignment="1">
      <alignment wrapText="1"/>
    </xf>
    <xf numFmtId="0" fontId="0" fillId="0" borderId="5" xfId="0" applyFont="1" applyBorder="1" applyAlignment="1">
      <alignment wrapText="1"/>
    </xf>
    <xf numFmtId="44" fontId="3" fillId="0" borderId="6" xfId="0" applyNumberFormat="1" applyFont="1" applyBorder="1" applyAlignment="1">
      <alignment wrapText="1"/>
    </xf>
    <xf numFmtId="44" fontId="11" fillId="7" borderId="6" xfId="0" applyNumberFormat="1" applyFont="1" applyFill="1" applyBorder="1" applyAlignment="1">
      <alignment wrapText="1"/>
    </xf>
    <xf numFmtId="44" fontId="0" fillId="17" borderId="6" xfId="0" applyNumberFormat="1" applyFont="1" applyFill="1" applyBorder="1" applyAlignment="1">
      <alignment wrapText="1"/>
    </xf>
    <xf numFmtId="44" fontId="0" fillId="18" borderId="6" xfId="0" applyNumberFormat="1" applyFont="1" applyFill="1" applyBorder="1" applyAlignment="1">
      <alignment wrapText="1"/>
    </xf>
    <xf numFmtId="44" fontId="11" fillId="3" borderId="3" xfId="0" applyNumberFormat="1" applyFont="1" applyFill="1" applyBorder="1" applyAlignment="1">
      <alignment wrapText="1"/>
    </xf>
    <xf numFmtId="44" fontId="12" fillId="0" borderId="6" xfId="0" applyNumberFormat="1" applyFont="1" applyBorder="1" applyAlignment="1">
      <alignment wrapText="1"/>
    </xf>
    <xf numFmtId="0" fontId="3" fillId="0" borderId="1" xfId="0" applyFont="1" applyBorder="1" applyAlignment="1">
      <alignment vertical="center" wrapText="1"/>
    </xf>
    <xf numFmtId="44" fontId="3" fillId="0" borderId="1" xfId="0" applyNumberFormat="1" applyFont="1" applyBorder="1" applyAlignment="1">
      <alignment vertical="center" wrapText="1"/>
    </xf>
    <xf numFmtId="0" fontId="0" fillId="0" borderId="0" xfId="0" applyAlignment="1">
      <alignment vertical="center"/>
    </xf>
    <xf numFmtId="44" fontId="13" fillId="11" borderId="1" xfId="0" applyNumberFormat="1" applyFont="1" applyFill="1" applyBorder="1" applyAlignment="1">
      <alignment wrapText="1"/>
    </xf>
    <xf numFmtId="0" fontId="0" fillId="0" borderId="1" xfId="0" applyFont="1" applyBorder="1" applyAlignment="1">
      <alignment vertical="center" wrapText="1"/>
    </xf>
    <xf numFmtId="0" fontId="0" fillId="0" borderId="0" xfId="0" applyAlignment="1">
      <alignment horizontal="center"/>
    </xf>
    <xf numFmtId="0" fontId="0" fillId="0" borderId="0" xfId="0" applyAlignment="1">
      <alignment horizontal="center" vertical="center"/>
    </xf>
    <xf numFmtId="44" fontId="0" fillId="0" borderId="0" xfId="0" applyNumberFormat="1"/>
    <xf numFmtId="44" fontId="31" fillId="0" borderId="0" xfId="0" applyNumberFormat="1" applyFont="1"/>
    <xf numFmtId="0" fontId="31" fillId="0" borderId="0" xfId="0" applyFont="1"/>
    <xf numFmtId="0" fontId="31" fillId="0" borderId="0" xfId="0" applyFont="1" applyAlignment="1">
      <alignment horizontal="center"/>
    </xf>
    <xf numFmtId="44" fontId="0" fillId="0" borderId="1" xfId="0" applyNumberFormat="1" applyFont="1" applyBorder="1" applyAlignment="1">
      <alignment wrapText="1"/>
    </xf>
    <xf numFmtId="44" fontId="16" fillId="0" borderId="1" xfId="0" applyNumberFormat="1" applyFont="1" applyBorder="1" applyAlignment="1">
      <alignment wrapText="1"/>
    </xf>
    <xf numFmtId="44" fontId="16" fillId="2" borderId="1" xfId="0" applyNumberFormat="1" applyFont="1" applyFill="1" applyBorder="1" applyAlignment="1">
      <alignment wrapText="1"/>
    </xf>
    <xf numFmtId="0" fontId="4" fillId="0" borderId="1" xfId="0" applyFont="1" applyBorder="1" applyAlignment="1">
      <alignment horizontal="center" wrapText="1"/>
    </xf>
    <xf numFmtId="0" fontId="41" fillId="0" borderId="0" xfId="0" applyFont="1" applyAlignment="1">
      <alignment vertical="center" wrapText="1"/>
    </xf>
    <xf numFmtId="0" fontId="39" fillId="7" borderId="3" xfId="0" applyFont="1" applyFill="1" applyBorder="1" applyAlignment="1">
      <alignment textRotation="90" wrapText="1"/>
    </xf>
    <xf numFmtId="0" fontId="3" fillId="0" borderId="11" xfId="0" applyFont="1" applyBorder="1" applyAlignment="1">
      <alignment wrapText="1"/>
    </xf>
    <xf numFmtId="44" fontId="0" fillId="2" borderId="6" xfId="0" applyNumberFormat="1" applyFont="1" applyFill="1" applyBorder="1" applyAlignment="1">
      <alignment wrapText="1"/>
    </xf>
    <xf numFmtId="44" fontId="0" fillId="5" borderId="6" xfId="0" applyNumberFormat="1" applyFont="1" applyFill="1" applyBorder="1" applyAlignment="1">
      <alignment wrapText="1"/>
    </xf>
    <xf numFmtId="44" fontId="0" fillId="9" borderId="6" xfId="0" applyNumberFormat="1" applyFont="1" applyFill="1" applyBorder="1" applyAlignment="1">
      <alignment wrapText="1"/>
    </xf>
    <xf numFmtId="44" fontId="0" fillId="8" borderId="6" xfId="0" applyNumberFormat="1" applyFont="1" applyFill="1" applyBorder="1" applyAlignment="1">
      <alignment wrapText="1"/>
    </xf>
    <xf numFmtId="44" fontId="13" fillId="12" borderId="17" xfId="0" applyNumberFormat="1" applyFont="1" applyFill="1" applyBorder="1" applyAlignment="1">
      <alignment wrapText="1"/>
    </xf>
    <xf numFmtId="0" fontId="4" fillId="0" borderId="0" xfId="0" applyFont="1" applyFill="1" applyBorder="1" applyAlignment="1">
      <alignment wrapText="1"/>
    </xf>
    <xf numFmtId="0" fontId="7" fillId="4" borderId="1" xfId="0" applyFont="1" applyFill="1" applyBorder="1" applyAlignment="1">
      <alignment wrapText="1"/>
    </xf>
    <xf numFmtId="0" fontId="0" fillId="0" borderId="7" xfId="0" applyBorder="1"/>
    <xf numFmtId="0" fontId="0" fillId="0" borderId="0" xfId="0" applyAlignment="1">
      <alignment horizontal="right"/>
    </xf>
    <xf numFmtId="0" fontId="15" fillId="0" borderId="35" xfId="0" applyFont="1" applyBorder="1" applyAlignment="1">
      <alignment horizontal="center" vertical="center" wrapText="1"/>
    </xf>
    <xf numFmtId="0" fontId="15" fillId="0" borderId="0" xfId="0" applyFont="1" applyAlignment="1">
      <alignment horizontal="center" vertical="center" wrapText="1"/>
    </xf>
    <xf numFmtId="0" fontId="15" fillId="0" borderId="36" xfId="0" applyFont="1" applyBorder="1" applyAlignment="1">
      <alignment horizontal="center" vertical="center" wrapText="1"/>
    </xf>
    <xf numFmtId="0" fontId="15" fillId="0" borderId="0" xfId="0" applyFont="1" applyAlignment="1">
      <alignment horizontal="right" vertical="center" wrapText="1"/>
    </xf>
    <xf numFmtId="4" fontId="0" fillId="0" borderId="0" xfId="0" applyNumberFormat="1"/>
    <xf numFmtId="4" fontId="15" fillId="0" borderId="0" xfId="0" applyNumberFormat="1" applyFont="1" applyAlignment="1">
      <alignment horizontal="right" vertical="center" wrapText="1"/>
    </xf>
    <xf numFmtId="4" fontId="15" fillId="0" borderId="36" xfId="0" applyNumberFormat="1" applyFont="1" applyBorder="1" applyAlignment="1">
      <alignment horizontal="right" vertical="center" wrapText="1"/>
    </xf>
    <xf numFmtId="0" fontId="15" fillId="0" borderId="36" xfId="0" applyFont="1" applyBorder="1" applyAlignment="1">
      <alignment horizontal="right" vertical="center" wrapText="1"/>
    </xf>
    <xf numFmtId="0" fontId="42" fillId="0" borderId="0" xfId="0" applyFont="1" applyAlignment="1">
      <alignment horizontal="justify" vertical="center"/>
    </xf>
    <xf numFmtId="0" fontId="45" fillId="0" borderId="0" xfId="0" applyFont="1" applyAlignment="1">
      <alignment horizontal="justify" vertical="center"/>
    </xf>
    <xf numFmtId="0" fontId="44" fillId="0" borderId="0" xfId="0" applyFont="1" applyAlignment="1">
      <alignment vertical="center" wrapText="1"/>
    </xf>
    <xf numFmtId="0" fontId="15" fillId="0" borderId="0" xfId="0" applyFont="1" applyBorder="1" applyAlignment="1">
      <alignment horizontal="center" vertical="center" wrapText="1"/>
    </xf>
    <xf numFmtId="10" fontId="0" fillId="0" borderId="0" xfId="0" applyNumberFormat="1"/>
    <xf numFmtId="0" fontId="0" fillId="0" borderId="0" xfId="0" applyBorder="1"/>
    <xf numFmtId="0" fontId="43" fillId="0" borderId="0" xfId="0" applyFont="1" applyBorder="1" applyAlignment="1">
      <alignment horizontal="center" vertical="center"/>
    </xf>
    <xf numFmtId="0" fontId="42" fillId="0" borderId="0" xfId="0" applyFont="1" applyBorder="1" applyAlignment="1">
      <alignment horizontal="center" vertical="center"/>
    </xf>
    <xf numFmtId="0" fontId="15" fillId="0" borderId="0" xfId="0" applyFont="1" applyBorder="1" applyAlignment="1">
      <alignment horizontal="left" vertical="center" wrapText="1"/>
    </xf>
    <xf numFmtId="0" fontId="15" fillId="0" borderId="0" xfId="0" applyFont="1" applyBorder="1" applyAlignment="1">
      <alignment horizontal="right" vertical="center" wrapText="1"/>
    </xf>
    <xf numFmtId="44" fontId="46" fillId="0" borderId="1" xfId="4" applyFont="1" applyFill="1" applyBorder="1" applyAlignment="1">
      <alignment vertical="center"/>
    </xf>
    <xf numFmtId="44" fontId="10" fillId="0" borderId="1" xfId="4" applyFont="1" applyFill="1" applyBorder="1" applyAlignment="1">
      <alignment vertical="center"/>
    </xf>
    <xf numFmtId="44" fontId="10" fillId="0" borderId="6" xfId="0" applyNumberFormat="1" applyFont="1" applyBorder="1" applyAlignment="1">
      <alignment wrapText="1"/>
    </xf>
    <xf numFmtId="44" fontId="10" fillId="0" borderId="0" xfId="4" applyFont="1" applyFill="1" applyBorder="1" applyAlignment="1">
      <alignment vertical="center"/>
    </xf>
    <xf numFmtId="0" fontId="39" fillId="0" borderId="0" xfId="0" applyFont="1" applyFill="1" applyBorder="1" applyAlignment="1">
      <alignment textRotation="90" wrapText="1"/>
    </xf>
    <xf numFmtId="44" fontId="31" fillId="0" borderId="6" xfId="0" applyNumberFormat="1" applyFont="1" applyBorder="1" applyAlignment="1">
      <alignment wrapText="1"/>
    </xf>
    <xf numFmtId="0" fontId="3" fillId="0" borderId="0" xfId="0" applyFont="1" applyAlignment="1">
      <alignment horizontal="left" vertical="center" wrapText="1"/>
    </xf>
    <xf numFmtId="0" fontId="3" fillId="0" borderId="17" xfId="0" applyFont="1" applyBorder="1" applyAlignment="1">
      <alignment vertical="center" wrapText="1"/>
    </xf>
    <xf numFmtId="44" fontId="3" fillId="0" borderId="17" xfId="0" applyNumberFormat="1" applyFont="1" applyBorder="1" applyAlignment="1">
      <alignment vertical="center" wrapText="1"/>
    </xf>
    <xf numFmtId="0" fontId="24" fillId="14" borderId="0" xfId="0" applyFont="1" applyFill="1" applyBorder="1" applyAlignment="1">
      <alignment horizontal="center" vertical="center" wrapText="1"/>
    </xf>
    <xf numFmtId="0" fontId="10" fillId="0" borderId="0" xfId="0" applyFont="1" applyAlignment="1">
      <alignment horizontal="center" vertical="center"/>
    </xf>
    <xf numFmtId="0" fontId="48" fillId="0" borderId="0" xfId="0" applyFont="1" applyAlignment="1">
      <alignment vertical="center"/>
    </xf>
    <xf numFmtId="44" fontId="48" fillId="0" borderId="0" xfId="0" applyNumberFormat="1" applyFont="1" applyAlignment="1">
      <alignment vertical="center"/>
    </xf>
    <xf numFmtId="0" fontId="10" fillId="0" borderId="0" xfId="0" applyFont="1" applyAlignment="1">
      <alignment vertical="center"/>
    </xf>
    <xf numFmtId="44" fontId="10" fillId="0" borderId="0" xfId="0" applyNumberFormat="1" applyFont="1" applyAlignment="1">
      <alignment vertical="center"/>
    </xf>
    <xf numFmtId="0" fontId="10" fillId="0" borderId="0" xfId="0" applyFont="1"/>
    <xf numFmtId="0" fontId="29" fillId="0" borderId="0" xfId="3" applyFont="1" applyBorder="1" applyAlignment="1">
      <alignment horizontal="center" vertical="center"/>
    </xf>
    <xf numFmtId="0" fontId="29" fillId="0" borderId="0" xfId="3" applyFont="1" applyBorder="1" applyAlignment="1">
      <alignment vertical="center"/>
    </xf>
    <xf numFmtId="44" fontId="10" fillId="0" borderId="1" xfId="0" applyNumberFormat="1" applyFont="1" applyFill="1" applyBorder="1" applyAlignment="1">
      <alignment vertical="center"/>
    </xf>
    <xf numFmtId="0" fontId="29" fillId="0" borderId="0" xfId="3" applyFont="1" applyBorder="1" applyAlignment="1">
      <alignment horizontal="center" vertical="center"/>
    </xf>
    <xf numFmtId="0" fontId="29" fillId="0" borderId="0" xfId="3" applyFont="1" applyBorder="1" applyAlignment="1">
      <alignment horizontal="center" vertical="center"/>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2"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3" fillId="0" borderId="0" xfId="0" applyFont="1" applyAlignment="1">
      <alignment horizontal="left" vertical="top" wrapText="1"/>
    </xf>
    <xf numFmtId="0" fontId="32" fillId="0" borderId="0" xfId="0" applyFont="1" applyFill="1" applyAlignment="1">
      <alignment horizontal="center"/>
    </xf>
    <xf numFmtId="0" fontId="9" fillId="0" borderId="0" xfId="0" applyFont="1" applyAlignment="1">
      <alignment horizontal="left" vertical="center" wrapText="1"/>
    </xf>
    <xf numFmtId="0" fontId="33" fillId="0" borderId="0" xfId="0" applyFont="1" applyFill="1" applyAlignment="1">
      <alignment horizontal="center" vertical="center"/>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3" fillId="0" borderId="0" xfId="0" applyFont="1" applyAlignment="1">
      <alignment horizontal="left" vertical="center" wrapText="1"/>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7" fillId="17" borderId="2" xfId="0" applyFont="1" applyFill="1" applyBorder="1" applyAlignment="1">
      <alignment wrapText="1"/>
    </xf>
    <xf numFmtId="0" fontId="7" fillId="17" borderId="3" xfId="0" applyFont="1" applyFill="1" applyBorder="1" applyAlignment="1">
      <alignment wrapText="1"/>
    </xf>
    <xf numFmtId="0" fontId="3" fillId="0" borderId="7" xfId="0" applyFont="1" applyBorder="1" applyAlignment="1">
      <alignment horizontal="left" vertical="center" wrapText="1"/>
    </xf>
    <xf numFmtId="0" fontId="23" fillId="7" borderId="8" xfId="0" applyFont="1" applyFill="1" applyBorder="1" applyAlignment="1">
      <alignment wrapText="1"/>
    </xf>
    <xf numFmtId="0" fontId="23" fillId="7" borderId="6" xfId="0" applyFont="1" applyFill="1" applyBorder="1" applyAlignment="1">
      <alignment wrapText="1"/>
    </xf>
    <xf numFmtId="0" fontId="11" fillId="7" borderId="2" xfId="0" applyFont="1" applyFill="1" applyBorder="1" applyAlignment="1">
      <alignment wrapText="1"/>
    </xf>
    <xf numFmtId="0" fontId="11" fillId="7" borderId="3" xfId="0" applyFont="1" applyFill="1" applyBorder="1" applyAlignment="1">
      <alignment wrapText="1"/>
    </xf>
    <xf numFmtId="0" fontId="19" fillId="0" borderId="0" xfId="0" applyFont="1" applyAlignment="1">
      <alignment horizontal="left" wrapText="1"/>
    </xf>
    <xf numFmtId="0" fontId="33" fillId="0" borderId="0" xfId="0" applyFont="1" applyFill="1" applyAlignment="1">
      <alignment horizontal="center"/>
    </xf>
    <xf numFmtId="0" fontId="13" fillId="10" borderId="2" xfId="0" applyFont="1" applyFill="1" applyBorder="1" applyAlignment="1">
      <alignment wrapText="1"/>
    </xf>
    <xf numFmtId="0" fontId="13" fillId="10" borderId="3" xfId="0" applyFont="1" applyFill="1" applyBorder="1" applyAlignment="1">
      <alignment wrapText="1"/>
    </xf>
    <xf numFmtId="0" fontId="3" fillId="2" borderId="8" xfId="0" applyFont="1" applyFill="1" applyBorder="1" applyAlignment="1">
      <alignment wrapText="1"/>
    </xf>
    <xf numFmtId="0" fontId="3" fillId="2" borderId="6" xfId="0" applyFont="1" applyFill="1" applyBorder="1" applyAlignment="1">
      <alignment wrapText="1"/>
    </xf>
    <xf numFmtId="0" fontId="11" fillId="3" borderId="2" xfId="0" applyFont="1" applyFill="1" applyBorder="1" applyAlignment="1">
      <alignment vertical="center" wrapText="1"/>
    </xf>
    <xf numFmtId="0" fontId="11" fillId="3" borderId="3" xfId="0" applyFont="1" applyFill="1" applyBorder="1" applyAlignment="1">
      <alignment vertical="center" wrapText="1"/>
    </xf>
    <xf numFmtId="0" fontId="11" fillId="3" borderId="2" xfId="0" applyFont="1" applyFill="1" applyBorder="1" applyAlignment="1">
      <alignment wrapText="1"/>
    </xf>
    <xf numFmtId="0" fontId="11" fillId="3" borderId="3" xfId="0" applyFont="1" applyFill="1" applyBorder="1" applyAlignment="1">
      <alignment wrapText="1"/>
    </xf>
    <xf numFmtId="0" fontId="36" fillId="0" borderId="0" xfId="0" applyFont="1" applyFill="1" applyAlignment="1">
      <alignment horizontal="center" vertical="center"/>
    </xf>
    <xf numFmtId="0" fontId="7" fillId="17" borderId="11" xfId="0" applyFont="1" applyFill="1" applyBorder="1" applyAlignment="1">
      <alignment wrapText="1"/>
    </xf>
    <xf numFmtId="0" fontId="7" fillId="17" borderId="12" xfId="0" applyFont="1" applyFill="1" applyBorder="1" applyAlignment="1">
      <alignment wrapText="1"/>
    </xf>
    <xf numFmtId="0" fontId="11" fillId="7" borderId="2"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7" fillId="5" borderId="2" xfId="0" applyFont="1" applyFill="1" applyBorder="1" applyAlignment="1">
      <alignment wrapText="1"/>
    </xf>
    <xf numFmtId="0" fontId="7" fillId="5" borderId="11" xfId="0" applyFont="1" applyFill="1" applyBorder="1" applyAlignment="1">
      <alignment wrapText="1"/>
    </xf>
    <xf numFmtId="0" fontId="7" fillId="5" borderId="12" xfId="0" applyFont="1" applyFill="1" applyBorder="1" applyAlignment="1">
      <alignment wrapText="1"/>
    </xf>
    <xf numFmtId="0" fontId="4" fillId="0" borderId="11" xfId="0" applyFont="1" applyBorder="1" applyAlignment="1">
      <alignment wrapText="1"/>
    </xf>
    <xf numFmtId="0" fontId="4" fillId="0" borderId="3" xfId="0" applyFont="1" applyBorder="1" applyAlignment="1">
      <alignment wrapText="1"/>
    </xf>
    <xf numFmtId="0" fontId="4" fillId="5" borderId="2" xfId="0" applyFont="1" applyFill="1" applyBorder="1" applyAlignment="1">
      <alignment wrapText="1"/>
    </xf>
    <xf numFmtId="0" fontId="4" fillId="5" borderId="11" xfId="0" applyFont="1" applyFill="1" applyBorder="1" applyAlignment="1">
      <alignment wrapText="1"/>
    </xf>
    <xf numFmtId="0" fontId="4" fillId="5" borderId="3" xfId="0" applyFont="1" applyFill="1" applyBorder="1" applyAlignment="1">
      <alignment wrapText="1"/>
    </xf>
    <xf numFmtId="0" fontId="9" fillId="0" borderId="0" xfId="0" applyFont="1" applyAlignment="1">
      <alignment horizontal="left" wrapText="1"/>
    </xf>
    <xf numFmtId="0" fontId="7" fillId="5" borderId="3" xfId="0" applyFont="1" applyFill="1" applyBorder="1" applyAlignment="1">
      <alignment wrapText="1"/>
    </xf>
    <xf numFmtId="0" fontId="9" fillId="0" borderId="0" xfId="0" applyFont="1" applyAlignment="1">
      <alignment horizontal="center" wrapText="1"/>
    </xf>
    <xf numFmtId="0" fontId="11" fillId="3" borderId="10" xfId="0" applyFont="1" applyFill="1" applyBorder="1" applyAlignment="1">
      <alignment horizontal="center" vertical="center" wrapText="1"/>
    </xf>
    <xf numFmtId="0" fontId="31" fillId="0" borderId="0" xfId="0" applyFont="1" applyFill="1" applyAlignment="1">
      <alignment horizontal="center" vertical="center"/>
    </xf>
    <xf numFmtId="0" fontId="11" fillId="3"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3" fillId="11" borderId="2" xfId="0" applyFont="1" applyFill="1" applyBorder="1" applyAlignment="1">
      <alignment wrapText="1"/>
    </xf>
    <xf numFmtId="0" fontId="13" fillId="11" borderId="11" xfId="0" applyFont="1" applyFill="1" applyBorder="1" applyAlignment="1">
      <alignment wrapText="1"/>
    </xf>
    <xf numFmtId="0" fontId="13" fillId="11" borderId="3" xfId="0" applyFont="1" applyFill="1" applyBorder="1" applyAlignment="1">
      <alignment wrapText="1"/>
    </xf>
    <xf numFmtId="0" fontId="37" fillId="0" borderId="0" xfId="0" applyFont="1" applyAlignment="1">
      <alignment horizontal="center" vertical="center" wrapText="1"/>
    </xf>
    <xf numFmtId="0" fontId="3" fillId="0" borderId="0" xfId="0" applyFont="1" applyAlignment="1">
      <alignment horizontal="left" wrapText="1"/>
    </xf>
    <xf numFmtId="0" fontId="13" fillId="13" borderId="2" xfId="0" applyFont="1" applyFill="1" applyBorder="1" applyAlignment="1">
      <alignment horizontal="center" vertical="center" wrapText="1"/>
    </xf>
    <xf numFmtId="0" fontId="13" fillId="13" borderId="11" xfId="0" applyFont="1" applyFill="1" applyBorder="1" applyAlignment="1">
      <alignment horizontal="center" vertical="center" wrapText="1"/>
    </xf>
    <xf numFmtId="0" fontId="13" fillId="13" borderId="3" xfId="0" applyFont="1" applyFill="1" applyBorder="1" applyAlignment="1">
      <alignment horizontal="center" vertical="center" wrapText="1"/>
    </xf>
    <xf numFmtId="0" fontId="13" fillId="13" borderId="16" xfId="0" applyFont="1" applyFill="1" applyBorder="1" applyAlignment="1">
      <alignment vertical="center" wrapText="1"/>
    </xf>
    <xf numFmtId="0" fontId="13" fillId="13" borderId="5" xfId="0" applyFont="1" applyFill="1" applyBorder="1" applyAlignment="1">
      <alignment vertical="center" wrapText="1"/>
    </xf>
    <xf numFmtId="0" fontId="31" fillId="0" borderId="16" xfId="0" applyFont="1" applyBorder="1" applyAlignment="1">
      <alignment wrapText="1"/>
    </xf>
    <xf numFmtId="0" fontId="31" fillId="0" borderId="5" xfId="0" applyFont="1" applyBorder="1" applyAlignment="1">
      <alignment wrapText="1"/>
    </xf>
    <xf numFmtId="0" fontId="3" fillId="0" borderId="16" xfId="0" applyFont="1" applyBorder="1" applyAlignment="1">
      <alignment wrapText="1"/>
    </xf>
    <xf numFmtId="0" fontId="3" fillId="0" borderId="5" xfId="0" applyFont="1" applyBorder="1" applyAlignment="1">
      <alignment wrapText="1"/>
    </xf>
    <xf numFmtId="0" fontId="13" fillId="14" borderId="2" xfId="0" applyFont="1" applyFill="1" applyBorder="1" applyAlignment="1">
      <alignment wrapText="1"/>
    </xf>
    <xf numFmtId="0" fontId="13" fillId="14" borderId="11" xfId="0" applyFont="1" applyFill="1" applyBorder="1" applyAlignment="1">
      <alignment wrapText="1"/>
    </xf>
    <xf numFmtId="0" fontId="13" fillId="14" borderId="3" xfId="0" applyFont="1" applyFill="1" applyBorder="1" applyAlignment="1">
      <alignment wrapText="1"/>
    </xf>
    <xf numFmtId="0" fontId="38" fillId="0" borderId="0" xfId="0" applyFont="1" applyAlignment="1">
      <alignment horizontal="center" vertical="center" wrapText="1"/>
    </xf>
    <xf numFmtId="0" fontId="21" fillId="0" borderId="4" xfId="0" applyFont="1" applyBorder="1" applyAlignment="1">
      <alignment horizontal="center" wrapText="1"/>
    </xf>
    <xf numFmtId="4" fontId="15" fillId="0" borderId="0" xfId="0" applyNumberFormat="1" applyFont="1" applyAlignment="1">
      <alignment horizontal="right" vertical="center" wrapText="1"/>
    </xf>
    <xf numFmtId="0" fontId="15" fillId="0" borderId="36" xfId="0" applyFont="1" applyBorder="1" applyAlignment="1">
      <alignment horizontal="right" vertical="center" wrapText="1"/>
    </xf>
    <xf numFmtId="0" fontId="43" fillId="0" borderId="36" xfId="0" applyFont="1" applyBorder="1" applyAlignment="1">
      <alignment horizontal="center" vertical="center"/>
    </xf>
    <xf numFmtId="0" fontId="42" fillId="0" borderId="36" xfId="0" applyFont="1" applyBorder="1" applyAlignment="1">
      <alignment horizontal="center" vertical="center"/>
    </xf>
    <xf numFmtId="0" fontId="15" fillId="0" borderId="35" xfId="0" applyFont="1" applyBorder="1" applyAlignment="1">
      <alignment horizontal="left" vertical="center" wrapText="1"/>
    </xf>
    <xf numFmtId="0" fontId="15" fillId="0" borderId="0" xfId="0" applyFont="1" applyAlignment="1">
      <alignment horizontal="center" vertical="center" wrapText="1"/>
    </xf>
    <xf numFmtId="0" fontId="15" fillId="0" borderId="36" xfId="0" applyFont="1" applyBorder="1" applyAlignment="1">
      <alignment horizontal="center" vertical="center" wrapText="1"/>
    </xf>
    <xf numFmtId="4" fontId="15" fillId="0" borderId="35" xfId="0" applyNumberFormat="1" applyFont="1" applyBorder="1" applyAlignment="1">
      <alignment horizontal="right" vertical="center" wrapText="1"/>
    </xf>
    <xf numFmtId="0" fontId="39" fillId="7" borderId="2" xfId="0" applyFont="1" applyFill="1" applyBorder="1" applyAlignment="1">
      <alignment textRotation="90" wrapText="1"/>
    </xf>
    <xf numFmtId="0" fontId="39" fillId="7" borderId="11" xfId="0" applyFont="1" applyFill="1" applyBorder="1" applyAlignment="1">
      <alignment textRotation="90" wrapText="1"/>
    </xf>
    <xf numFmtId="0" fontId="39" fillId="7" borderId="3" xfId="0" applyFont="1" applyFill="1" applyBorder="1" applyAlignment="1">
      <alignment textRotation="90" wrapText="1"/>
    </xf>
    <xf numFmtId="0" fontId="39" fillId="7" borderId="16" xfId="0" applyFont="1" applyFill="1" applyBorder="1" applyAlignment="1">
      <alignment textRotation="90" wrapText="1"/>
    </xf>
    <xf numFmtId="0" fontId="39" fillId="7" borderId="9" xfId="0" applyFont="1" applyFill="1" applyBorder="1" applyAlignment="1">
      <alignment textRotation="90" wrapText="1"/>
    </xf>
    <xf numFmtId="0" fontId="39" fillId="7" borderId="5" xfId="0" applyFont="1" applyFill="1" applyBorder="1" applyAlignment="1">
      <alignment textRotation="90" wrapText="1"/>
    </xf>
    <xf numFmtId="0" fontId="47" fillId="0" borderId="2" xfId="0" applyFont="1" applyFill="1" applyBorder="1" applyAlignment="1">
      <alignment textRotation="90" wrapText="1"/>
    </xf>
    <xf numFmtId="0" fontId="47" fillId="0" borderId="11" xfId="0" applyFont="1" applyFill="1" applyBorder="1" applyAlignment="1">
      <alignment textRotation="90" wrapText="1"/>
    </xf>
    <xf numFmtId="0" fontId="47" fillId="0" borderId="3" xfId="0" applyFont="1" applyFill="1" applyBorder="1" applyAlignment="1">
      <alignment textRotation="90" wrapText="1"/>
    </xf>
    <xf numFmtId="0" fontId="40" fillId="7" borderId="9" xfId="1" applyFont="1" applyFill="1" applyBorder="1" applyAlignment="1">
      <alignment textRotation="90" wrapText="1"/>
    </xf>
    <xf numFmtId="0" fontId="40" fillId="7" borderId="5" xfId="1" applyFont="1" applyFill="1" applyBorder="1" applyAlignment="1">
      <alignment textRotation="90" wrapText="1"/>
    </xf>
    <xf numFmtId="0" fontId="3" fillId="0" borderId="10" xfId="0" applyFont="1" applyBorder="1" applyAlignment="1">
      <alignment textRotation="90" wrapText="1"/>
    </xf>
    <xf numFmtId="0" fontId="39" fillId="7" borderId="13" xfId="0" applyFont="1" applyFill="1" applyBorder="1" applyAlignment="1">
      <alignment textRotation="90" wrapText="1"/>
    </xf>
    <xf numFmtId="0" fontId="39" fillId="7" borderId="4" xfId="0" applyFont="1" applyFill="1" applyBorder="1" applyAlignment="1">
      <alignment textRotation="90" wrapText="1"/>
    </xf>
    <xf numFmtId="0" fontId="39" fillId="7" borderId="14" xfId="0" applyFont="1" applyFill="1" applyBorder="1" applyAlignment="1">
      <alignment textRotation="90" wrapText="1"/>
    </xf>
    <xf numFmtId="0" fontId="39" fillId="7" borderId="8" xfId="0" applyFont="1" applyFill="1" applyBorder="1" applyAlignment="1">
      <alignment textRotation="90" wrapText="1"/>
    </xf>
    <xf numFmtId="0" fontId="39" fillId="7" borderId="7" xfId="0" applyFont="1" applyFill="1" applyBorder="1" applyAlignment="1">
      <alignment textRotation="90" wrapText="1"/>
    </xf>
    <xf numFmtId="0" fontId="39" fillId="7" borderId="6" xfId="0" applyFont="1" applyFill="1" applyBorder="1" applyAlignment="1">
      <alignment textRotation="90" wrapText="1"/>
    </xf>
    <xf numFmtId="0" fontId="11" fillId="14" borderId="2" xfId="0" applyFont="1" applyFill="1" applyBorder="1" applyAlignment="1">
      <alignment horizontal="center" wrapText="1"/>
    </xf>
    <xf numFmtId="0" fontId="11" fillId="14" borderId="11" xfId="0" applyFont="1" applyFill="1" applyBorder="1" applyAlignment="1">
      <alignment horizontal="center" wrapText="1"/>
    </xf>
    <xf numFmtId="0" fontId="11" fillId="14" borderId="3" xfId="0" applyFont="1" applyFill="1" applyBorder="1" applyAlignment="1">
      <alignment horizontal="center" wrapText="1"/>
    </xf>
    <xf numFmtId="0" fontId="11" fillId="3" borderId="18" xfId="0" applyFont="1" applyFill="1" applyBorder="1" applyAlignment="1">
      <alignment horizontal="center" wrapText="1"/>
    </xf>
    <xf numFmtId="0" fontId="11" fillId="3" borderId="19" xfId="0" applyFont="1" applyFill="1" applyBorder="1" applyAlignment="1">
      <alignment horizontal="center" wrapText="1"/>
    </xf>
    <xf numFmtId="0" fontId="11" fillId="3" borderId="20" xfId="0" applyFont="1" applyFill="1" applyBorder="1" applyAlignment="1">
      <alignment horizontal="center" wrapText="1"/>
    </xf>
    <xf numFmtId="0" fontId="3" fillId="0" borderId="18" xfId="0" applyFont="1" applyBorder="1" applyAlignment="1">
      <alignment wrapText="1"/>
    </xf>
    <xf numFmtId="0" fontId="3" fillId="0" borderId="19" xfId="0" applyFont="1" applyBorder="1" applyAlignment="1">
      <alignment wrapText="1"/>
    </xf>
    <xf numFmtId="0" fontId="3" fillId="0" borderId="20" xfId="0" applyFont="1" applyBorder="1" applyAlignment="1">
      <alignment wrapText="1"/>
    </xf>
    <xf numFmtId="0" fontId="13" fillId="14" borderId="18" xfId="0" applyFont="1" applyFill="1" applyBorder="1" applyAlignment="1">
      <alignment wrapText="1"/>
    </xf>
    <xf numFmtId="0" fontId="13" fillId="14" borderId="19" xfId="0" applyFont="1" applyFill="1" applyBorder="1" applyAlignment="1">
      <alignment wrapText="1"/>
    </xf>
    <xf numFmtId="0" fontId="13" fillId="14" borderId="20" xfId="0" applyFont="1" applyFill="1" applyBorder="1" applyAlignment="1">
      <alignment wrapText="1"/>
    </xf>
    <xf numFmtId="0" fontId="3" fillId="2" borderId="2" xfId="0" applyFont="1" applyFill="1" applyBorder="1" applyAlignment="1">
      <alignment wrapText="1"/>
    </xf>
    <xf numFmtId="0" fontId="3" fillId="2" borderId="3" xfId="0" applyFont="1" applyFill="1" applyBorder="1" applyAlignment="1">
      <alignment wrapText="1"/>
    </xf>
    <xf numFmtId="0" fontId="13" fillId="7" borderId="2" xfId="0" applyFont="1" applyFill="1" applyBorder="1" applyAlignment="1">
      <alignment wrapText="1"/>
    </xf>
    <xf numFmtId="0" fontId="13" fillId="7" borderId="3" xfId="0" applyFont="1" applyFill="1" applyBorder="1" applyAlignment="1">
      <alignment wrapText="1"/>
    </xf>
    <xf numFmtId="0" fontId="11" fillId="3" borderId="2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3" fillId="15" borderId="33" xfId="0" applyFont="1" applyFill="1" applyBorder="1" applyAlignment="1">
      <alignment wrapText="1"/>
    </xf>
    <xf numFmtId="0" fontId="13" fillId="15" borderId="34" xfId="0" applyFont="1" applyFill="1" applyBorder="1" applyAlignment="1">
      <alignment wrapText="1"/>
    </xf>
    <xf numFmtId="0" fontId="46" fillId="0" borderId="0" xfId="3" applyFont="1" applyBorder="1" applyAlignment="1">
      <alignment horizontal="center"/>
    </xf>
  </cellXfs>
  <cellStyles count="5">
    <cellStyle name="Hipervínculo" xfId="1" builtinId="8"/>
    <cellStyle name="Millares" xfId="2" builtinId="3"/>
    <cellStyle name="Moneda" xfId="4" builtinId="4"/>
    <cellStyle name="Normal" xfId="0" builtinId="0"/>
    <cellStyle name="Normal 2 2" xfId="3"/>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1.xml.rels><?xml version="1.0" encoding="UTF-8" standalone="yes"?>
<Relationships xmlns="http://schemas.openxmlformats.org/package/2006/relationships"><Relationship Id="rId1" Type="http://schemas.openxmlformats.org/officeDocument/2006/relationships/hyperlink" Target="#Hoja1!A1"/></Relationships>
</file>

<file path=xl/drawings/_rels/drawing12.xml.rels><?xml version="1.0" encoding="UTF-8" standalone="yes"?>
<Relationships xmlns="http://schemas.openxmlformats.org/package/2006/relationships"><Relationship Id="rId1" Type="http://schemas.openxmlformats.org/officeDocument/2006/relationships/hyperlink" Target="#Hoja1!A1"/></Relationships>
</file>

<file path=xl/drawings/_rels/drawing13.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5.xml.rels><?xml version="1.0" encoding="UTF-8" standalone="yes"?>
<Relationships xmlns="http://schemas.openxmlformats.org/package/2006/relationships"><Relationship Id="rId1" Type="http://schemas.openxmlformats.org/officeDocument/2006/relationships/hyperlink" Target="#Hoja1!A1"/></Relationships>
</file>

<file path=xl/drawings/_rels/drawing16.xml.rels><?xml version="1.0" encoding="UTF-8" standalone="yes"?>
<Relationships xmlns="http://schemas.openxmlformats.org/package/2006/relationships"><Relationship Id="rId2" Type="http://schemas.openxmlformats.org/officeDocument/2006/relationships/image" Target="../media/image13.jpeg"/><Relationship Id="rId1" Type="http://schemas.openxmlformats.org/officeDocument/2006/relationships/hyperlink" Target="#Hoja1!A1"/></Relationships>
</file>

<file path=xl/drawings/_rels/drawing17.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8.jpeg"/></Relationships>
</file>

<file path=xl/drawings/_rels/drawing9.x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342900</xdr:colOff>
      <xdr:row>1</xdr:row>
      <xdr:rowOff>74849</xdr:rowOff>
    </xdr:to>
    <xdr:pic>
      <xdr:nvPicPr>
        <xdr:cNvPr id="2" name="Marcador de contenido 7"/>
        <xdr:cNvPicPr>
          <a:picLocks noGrp="1"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0"/>
          <a:ext cx="752475" cy="398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95251</xdr:colOff>
      <xdr:row>0</xdr:row>
      <xdr:rowOff>47625</xdr:rowOff>
    </xdr:from>
    <xdr:to>
      <xdr:col>0</xdr:col>
      <xdr:colOff>971551</xdr:colOff>
      <xdr:row>1</xdr:row>
      <xdr:rowOff>178459</xdr:rowOff>
    </xdr:to>
    <xdr:pic>
      <xdr:nvPicPr>
        <xdr:cNvPr id="2" name="Marcador de contenido 7"/>
        <xdr:cNvPicPr>
          <a:picLocks noGrp="1"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1" y="47625"/>
          <a:ext cx="876300" cy="454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4</xdr:col>
      <xdr:colOff>0</xdr:colOff>
      <xdr:row>0</xdr:row>
      <xdr:rowOff>0</xdr:rowOff>
    </xdr:from>
    <xdr:to>
      <xdr:col>5</xdr:col>
      <xdr:colOff>104775</xdr:colOff>
      <xdr:row>0</xdr:row>
      <xdr:rowOff>247650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2661A517-193F-4455-B7C4-919E7BD872CE}"/>
            </a:ext>
          </a:extLst>
        </xdr:cNvPr>
        <xdr:cNvSpPr txBox="1"/>
      </xdr:nvSpPr>
      <xdr:spPr>
        <a:xfrm>
          <a:off x="10325100" y="0"/>
          <a:ext cx="86677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REGRESAR</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104775</xdr:colOff>
      <xdr:row>0</xdr:row>
      <xdr:rowOff>247650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CE613474-F5C8-42A8-AB3A-1D3C6FBB359E}"/>
            </a:ext>
          </a:extLst>
        </xdr:cNvPr>
        <xdr:cNvSpPr txBox="1"/>
      </xdr:nvSpPr>
      <xdr:spPr>
        <a:xfrm>
          <a:off x="12687300" y="0"/>
          <a:ext cx="86677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REGRESAR</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152401</xdr:colOff>
      <xdr:row>0</xdr:row>
      <xdr:rowOff>47626</xdr:rowOff>
    </xdr:from>
    <xdr:to>
      <xdr:col>0</xdr:col>
      <xdr:colOff>1276351</xdr:colOff>
      <xdr:row>2</xdr:row>
      <xdr:rowOff>49953</xdr:rowOff>
    </xdr:to>
    <xdr:pic>
      <xdr:nvPicPr>
        <xdr:cNvPr id="2" name="Marcador de contenido 7"/>
        <xdr:cNvPicPr>
          <a:picLocks noGrp="1"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1" y="47626"/>
          <a:ext cx="1123950" cy="497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257176</xdr:colOff>
      <xdr:row>0</xdr:row>
      <xdr:rowOff>19051</xdr:rowOff>
    </xdr:from>
    <xdr:to>
      <xdr:col>2</xdr:col>
      <xdr:colOff>543460</xdr:colOff>
      <xdr:row>1</xdr:row>
      <xdr:rowOff>266700</xdr:rowOff>
    </xdr:to>
    <xdr:pic>
      <xdr:nvPicPr>
        <xdr:cNvPr id="2" name="Marcador de contenido 7"/>
        <xdr:cNvPicPr>
          <a:picLocks noGrp="1"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6" y="19051"/>
          <a:ext cx="905409" cy="571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104775</xdr:colOff>
      <xdr:row>0</xdr:row>
      <xdr:rowOff>247650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5E8395D-9EF6-4307-ABFA-24EA469AFDF9}"/>
            </a:ext>
          </a:extLst>
        </xdr:cNvPr>
        <xdr:cNvSpPr txBox="1"/>
      </xdr:nvSpPr>
      <xdr:spPr>
        <a:xfrm>
          <a:off x="15640050" y="0"/>
          <a:ext cx="86677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REGRESAR</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2</xdr:row>
      <xdr:rowOff>247650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ED43C1A1-81F1-4392-BB52-EFBE453BE697}"/>
            </a:ext>
          </a:extLst>
        </xdr:cNvPr>
        <xdr:cNvSpPr txBox="1"/>
      </xdr:nvSpPr>
      <xdr:spPr>
        <a:xfrm>
          <a:off x="6638925" y="0"/>
          <a:ext cx="86677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REGRESAR</a:t>
          </a:r>
        </a:p>
      </xdr:txBody>
    </xdr:sp>
    <xdr:clientData/>
  </xdr:twoCellAnchor>
  <xdr:twoCellAnchor editAs="oneCell">
    <xdr:from>
      <xdr:col>0</xdr:col>
      <xdr:colOff>95251</xdr:colOff>
      <xdr:row>0</xdr:row>
      <xdr:rowOff>47626</xdr:rowOff>
    </xdr:from>
    <xdr:to>
      <xdr:col>0</xdr:col>
      <xdr:colOff>1176624</xdr:colOff>
      <xdr:row>1</xdr:row>
      <xdr:rowOff>285750</xdr:rowOff>
    </xdr:to>
    <xdr:pic>
      <xdr:nvPicPr>
        <xdr:cNvPr id="3" name="Marcador de contenido 7"/>
        <xdr:cNvPicPr>
          <a:picLocks noGrp="1"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1" y="47626"/>
          <a:ext cx="1081373" cy="56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104777</xdr:colOff>
      <xdr:row>0</xdr:row>
      <xdr:rowOff>57152</xdr:rowOff>
    </xdr:from>
    <xdr:to>
      <xdr:col>1</xdr:col>
      <xdr:colOff>295275</xdr:colOff>
      <xdr:row>1</xdr:row>
      <xdr:rowOff>180976</xdr:rowOff>
    </xdr:to>
    <xdr:pic>
      <xdr:nvPicPr>
        <xdr:cNvPr id="2" name="Marcador de contenido 7"/>
        <xdr:cNvPicPr>
          <a:picLocks noGrp="1"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7" y="57152"/>
          <a:ext cx="761998" cy="447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161926</xdr:colOff>
      <xdr:row>0</xdr:row>
      <xdr:rowOff>66676</xdr:rowOff>
    </xdr:from>
    <xdr:to>
      <xdr:col>1</xdr:col>
      <xdr:colOff>85725</xdr:colOff>
      <xdr:row>2</xdr:row>
      <xdr:rowOff>66675</xdr:rowOff>
    </xdr:to>
    <xdr:pic>
      <xdr:nvPicPr>
        <xdr:cNvPr id="2" name="Marcador de contenido 7"/>
        <xdr:cNvPicPr>
          <a:picLocks noGrp="1"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6" y="66676"/>
          <a:ext cx="971549" cy="514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123827</xdr:colOff>
      <xdr:row>0</xdr:row>
      <xdr:rowOff>76202</xdr:rowOff>
    </xdr:from>
    <xdr:to>
      <xdr:col>1</xdr:col>
      <xdr:colOff>361951</xdr:colOff>
      <xdr:row>1</xdr:row>
      <xdr:rowOff>297062</xdr:rowOff>
    </xdr:to>
    <xdr:pic>
      <xdr:nvPicPr>
        <xdr:cNvPr id="2" name="Marcador de contenido 7"/>
        <xdr:cNvPicPr>
          <a:picLocks noGrp="1"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7" y="76202"/>
          <a:ext cx="1000124" cy="544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266700</xdr:colOff>
      <xdr:row>1</xdr:row>
      <xdr:rowOff>104775</xdr:rowOff>
    </xdr:to>
    <xdr:pic>
      <xdr:nvPicPr>
        <xdr:cNvPr id="2" name="Marcador de contenido 7"/>
        <xdr:cNvPicPr>
          <a:picLocks noGrp="1"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0"/>
          <a:ext cx="8858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447675</xdr:colOff>
      <xdr:row>1</xdr:row>
      <xdr:rowOff>180975</xdr:rowOff>
    </xdr:to>
    <xdr:pic>
      <xdr:nvPicPr>
        <xdr:cNvPr id="2" name="Marcador de contenido 7"/>
        <xdr:cNvPicPr>
          <a:picLocks noGrp="1"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0"/>
          <a:ext cx="10572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0</xdr:row>
      <xdr:rowOff>47626</xdr:rowOff>
    </xdr:from>
    <xdr:to>
      <xdr:col>1</xdr:col>
      <xdr:colOff>838200</xdr:colOff>
      <xdr:row>1</xdr:row>
      <xdr:rowOff>257176</xdr:rowOff>
    </xdr:to>
    <xdr:pic>
      <xdr:nvPicPr>
        <xdr:cNvPr id="2" name="Marcador de contenido 7"/>
        <xdr:cNvPicPr>
          <a:picLocks noGrp="1"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47626"/>
          <a:ext cx="10572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28576</xdr:rowOff>
    </xdr:from>
    <xdr:to>
      <xdr:col>0</xdr:col>
      <xdr:colOff>942974</xdr:colOff>
      <xdr:row>1</xdr:row>
      <xdr:rowOff>142875</xdr:rowOff>
    </xdr:to>
    <xdr:pic>
      <xdr:nvPicPr>
        <xdr:cNvPr id="2" name="Marcador de contenido 7"/>
        <xdr:cNvPicPr>
          <a:picLocks noGrp="1"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6"/>
          <a:ext cx="914399" cy="438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76201</xdr:colOff>
      <xdr:row>0</xdr:row>
      <xdr:rowOff>47627</xdr:rowOff>
    </xdr:from>
    <xdr:to>
      <xdr:col>0</xdr:col>
      <xdr:colOff>762001</xdr:colOff>
      <xdr:row>1</xdr:row>
      <xdr:rowOff>83346</xdr:rowOff>
    </xdr:to>
    <xdr:pic>
      <xdr:nvPicPr>
        <xdr:cNvPr id="2" name="Marcador de contenido 7"/>
        <xdr:cNvPicPr>
          <a:picLocks noGrp="1"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1" y="47627"/>
          <a:ext cx="685800" cy="362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47626</xdr:colOff>
      <xdr:row>0</xdr:row>
      <xdr:rowOff>38102</xdr:rowOff>
    </xdr:from>
    <xdr:to>
      <xdr:col>1</xdr:col>
      <xdr:colOff>771525</xdr:colOff>
      <xdr:row>1</xdr:row>
      <xdr:rowOff>104775</xdr:rowOff>
    </xdr:to>
    <xdr:pic>
      <xdr:nvPicPr>
        <xdr:cNvPr id="2" name="Marcador de contenido 7"/>
        <xdr:cNvPicPr>
          <a:picLocks noGrp="1"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6" y="38102"/>
          <a:ext cx="828674" cy="39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257176</xdr:colOff>
      <xdr:row>0</xdr:row>
      <xdr:rowOff>19051</xdr:rowOff>
    </xdr:from>
    <xdr:to>
      <xdr:col>0</xdr:col>
      <xdr:colOff>1600200</xdr:colOff>
      <xdr:row>1</xdr:row>
      <xdr:rowOff>276225</xdr:rowOff>
    </xdr:to>
    <xdr:pic>
      <xdr:nvPicPr>
        <xdr:cNvPr id="2" name="Marcador de contenido 7"/>
        <xdr:cNvPicPr>
          <a:picLocks noGrp="1"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6" y="19051"/>
          <a:ext cx="1343024" cy="581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152401</xdr:colOff>
      <xdr:row>0</xdr:row>
      <xdr:rowOff>47625</xdr:rowOff>
    </xdr:from>
    <xdr:to>
      <xdr:col>0</xdr:col>
      <xdr:colOff>1047751</xdr:colOff>
      <xdr:row>1</xdr:row>
      <xdr:rowOff>239024</xdr:rowOff>
    </xdr:to>
    <xdr:pic>
      <xdr:nvPicPr>
        <xdr:cNvPr id="2" name="Marcador de contenido 7"/>
        <xdr:cNvPicPr>
          <a:picLocks noGrp="1"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1" y="47625"/>
          <a:ext cx="895350" cy="515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16"/>
  <sheetViews>
    <sheetView workbookViewId="0">
      <selection activeCell="B21" sqref="B21"/>
    </sheetView>
  </sheetViews>
  <sheetFormatPr baseColWidth="10" defaultRowHeight="15" x14ac:dyDescent="0.25"/>
  <cols>
    <col min="1" max="1" width="7.7109375" customWidth="1"/>
    <col min="2" max="2" width="48.7109375" customWidth="1"/>
    <col min="3" max="3" width="20.7109375" customWidth="1"/>
  </cols>
  <sheetData>
    <row r="1" spans="1:6" ht="25.5" customHeight="1" x14ac:dyDescent="0.25">
      <c r="A1" s="205" t="s">
        <v>1269</v>
      </c>
      <c r="B1" s="205"/>
      <c r="C1" s="205"/>
    </row>
    <row r="2" spans="1:6" ht="25.5" customHeight="1" x14ac:dyDescent="0.25">
      <c r="A2" s="205" t="s">
        <v>1268</v>
      </c>
      <c r="B2" s="205"/>
      <c r="C2" s="205"/>
      <c r="D2" s="202"/>
      <c r="E2" s="202"/>
      <c r="F2" s="202"/>
    </row>
    <row r="3" spans="1:6" x14ac:dyDescent="0.25">
      <c r="A3" s="201"/>
      <c r="B3" s="201"/>
      <c r="C3" s="201"/>
      <c r="D3" s="201"/>
      <c r="E3" s="201"/>
      <c r="F3" s="201"/>
    </row>
    <row r="4" spans="1:6" ht="40.5" customHeight="1" x14ac:dyDescent="0.25">
      <c r="A4" s="210" t="s">
        <v>944</v>
      </c>
      <c r="B4" s="210"/>
      <c r="C4" s="210"/>
    </row>
    <row r="5" spans="1:6" x14ac:dyDescent="0.25">
      <c r="A5" s="211" t="s">
        <v>969</v>
      </c>
      <c r="B5" s="211"/>
      <c r="C5" s="211"/>
    </row>
    <row r="6" spans="1:6" x14ac:dyDescent="0.25">
      <c r="A6" s="3" t="s">
        <v>0</v>
      </c>
      <c r="B6" s="1"/>
      <c r="C6" s="1"/>
    </row>
    <row r="7" spans="1:6" ht="25.5" x14ac:dyDescent="0.25">
      <c r="A7" s="206" t="s">
        <v>1</v>
      </c>
      <c r="B7" s="207"/>
      <c r="C7" s="6" t="s">
        <v>2</v>
      </c>
    </row>
    <row r="8" spans="1:6" x14ac:dyDescent="0.25">
      <c r="A8" s="4">
        <v>1</v>
      </c>
      <c r="B8" s="4" t="s">
        <v>3</v>
      </c>
      <c r="C8" s="123">
        <v>23473118.120000001</v>
      </c>
    </row>
    <row r="9" spans="1:6" x14ac:dyDescent="0.25">
      <c r="A9" s="4">
        <v>2</v>
      </c>
      <c r="B9" s="4" t="s">
        <v>4</v>
      </c>
      <c r="C9" s="123" t="s">
        <v>0</v>
      </c>
    </row>
    <row r="10" spans="1:6" x14ac:dyDescent="0.25">
      <c r="A10" s="4">
        <v>4</v>
      </c>
      <c r="B10" s="4" t="s">
        <v>5</v>
      </c>
      <c r="C10" s="123">
        <f>7559088+254500</f>
        <v>7813588</v>
      </c>
    </row>
    <row r="11" spans="1:6" x14ac:dyDescent="0.25">
      <c r="A11" s="4">
        <v>5</v>
      </c>
      <c r="B11" s="4" t="s">
        <v>6</v>
      </c>
      <c r="C11" s="123" t="s">
        <v>0</v>
      </c>
    </row>
    <row r="12" spans="1:6" x14ac:dyDescent="0.25">
      <c r="A12" s="4">
        <v>6</v>
      </c>
      <c r="B12" s="4" t="s">
        <v>7</v>
      </c>
      <c r="C12" s="123">
        <v>253055</v>
      </c>
    </row>
    <row r="13" spans="1:6" x14ac:dyDescent="0.25">
      <c r="A13" s="4">
        <v>7</v>
      </c>
      <c r="B13" s="4" t="s">
        <v>8</v>
      </c>
      <c r="C13" s="123" t="s">
        <v>0</v>
      </c>
    </row>
    <row r="14" spans="1:6" x14ac:dyDescent="0.25">
      <c r="A14" s="208" t="s">
        <v>9</v>
      </c>
      <c r="B14" s="209"/>
      <c r="C14" s="124">
        <f>SUM(C8:C13)</f>
        <v>31539761.120000001</v>
      </c>
    </row>
    <row r="15" spans="1:6" x14ac:dyDescent="0.25">
      <c r="A15" s="1"/>
      <c r="B15" s="1"/>
      <c r="C15" s="1"/>
    </row>
    <row r="16" spans="1:6" x14ac:dyDescent="0.25">
      <c r="A16" s="5" t="s">
        <v>0</v>
      </c>
      <c r="B16" s="1"/>
      <c r="C16" s="1"/>
    </row>
  </sheetData>
  <mergeCells count="6">
    <mergeCell ref="A1:C1"/>
    <mergeCell ref="A7:B7"/>
    <mergeCell ref="A14:B14"/>
    <mergeCell ref="A4:C4"/>
    <mergeCell ref="A5:C5"/>
    <mergeCell ref="A2:C2"/>
  </mergeCells>
  <pageMargins left="1.1811023622047245" right="0.98425196850393704" top="0.98425196850393704" bottom="0.98425196850393704" header="0.31496062992125984" footer="0.31496062992125984"/>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9"/>
  <sheetViews>
    <sheetView workbookViewId="0">
      <selection activeCell="D5" sqref="D5"/>
    </sheetView>
  </sheetViews>
  <sheetFormatPr baseColWidth="10" defaultRowHeight="15" x14ac:dyDescent="0.25"/>
  <cols>
    <col min="1" max="1" width="58" customWidth="1"/>
    <col min="2" max="2" width="25.85546875" customWidth="1"/>
  </cols>
  <sheetData>
    <row r="1" spans="1:6" ht="25.5" customHeight="1" x14ac:dyDescent="0.25">
      <c r="A1" s="205" t="s">
        <v>1269</v>
      </c>
      <c r="B1" s="205"/>
      <c r="C1" s="202"/>
      <c r="D1" s="202"/>
    </row>
    <row r="2" spans="1:6" ht="25.5" customHeight="1" x14ac:dyDescent="0.25">
      <c r="A2" s="205" t="s">
        <v>1268</v>
      </c>
      <c r="B2" s="205"/>
      <c r="C2" s="202"/>
      <c r="D2" s="202"/>
      <c r="E2" s="202"/>
      <c r="F2" s="202"/>
    </row>
    <row r="3" spans="1:6" ht="51.75" customHeight="1" x14ac:dyDescent="0.25">
      <c r="A3" s="216" t="s">
        <v>949</v>
      </c>
      <c r="B3" s="216"/>
    </row>
    <row r="4" spans="1:6" x14ac:dyDescent="0.25">
      <c r="A4" s="3" t="s">
        <v>0</v>
      </c>
      <c r="B4" s="1"/>
    </row>
    <row r="5" spans="1:6" ht="26.25" x14ac:dyDescent="0.25">
      <c r="A5" s="56" t="s">
        <v>851</v>
      </c>
      <c r="B5" s="56" t="s">
        <v>2</v>
      </c>
    </row>
    <row r="6" spans="1:6" ht="21.75" customHeight="1" x14ac:dyDescent="0.25">
      <c r="A6" s="192" t="s">
        <v>1217</v>
      </c>
      <c r="B6" s="193">
        <v>24000</v>
      </c>
    </row>
    <row r="7" spans="1:6" x14ac:dyDescent="0.25">
      <c r="A7" s="55" t="s">
        <v>0</v>
      </c>
      <c r="B7" s="55" t="s">
        <v>0</v>
      </c>
    </row>
    <row r="8" spans="1:6" x14ac:dyDescent="0.25">
      <c r="A8" s="57" t="s">
        <v>507</v>
      </c>
      <c r="B8" s="162">
        <f>SUM(B6:B7)</f>
        <v>24000</v>
      </c>
    </row>
    <row r="9" spans="1:6" x14ac:dyDescent="0.25">
      <c r="A9" s="2" t="s">
        <v>0</v>
      </c>
      <c r="B9" s="1"/>
    </row>
  </sheetData>
  <mergeCells count="3">
    <mergeCell ref="A3:B3"/>
    <mergeCell ref="A1:B1"/>
    <mergeCell ref="A2:B2"/>
  </mergeCells>
  <pageMargins left="1.1811023622047245" right="0.70866141732283472" top="0.78740157480314965" bottom="0.74803149606299213" header="0.31496062992125984" footer="0.31496062992125984"/>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C15"/>
  <sheetViews>
    <sheetView workbookViewId="0">
      <selection activeCell="A3" sqref="A3"/>
    </sheetView>
  </sheetViews>
  <sheetFormatPr baseColWidth="10" defaultRowHeight="15" x14ac:dyDescent="0.25"/>
  <cols>
    <col min="1" max="1" width="45.7109375" bestFit="1" customWidth="1"/>
    <col min="2" max="2" width="31.28515625" bestFit="1" customWidth="1"/>
    <col min="3" max="3" width="19.7109375" bestFit="1" customWidth="1"/>
  </cols>
  <sheetData>
    <row r="1" spans="1:3" ht="63.75" customHeight="1" x14ac:dyDescent="0.25">
      <c r="A1" s="216" t="s">
        <v>950</v>
      </c>
      <c r="B1" s="216"/>
      <c r="C1" s="216"/>
    </row>
    <row r="2" spans="1:3" ht="26.25" customHeight="1" x14ac:dyDescent="0.25">
      <c r="A2" s="263" t="s">
        <v>852</v>
      </c>
      <c r="B2" s="263"/>
      <c r="C2" s="263"/>
    </row>
    <row r="3" spans="1:3" x14ac:dyDescent="0.25">
      <c r="A3" s="3" t="s">
        <v>1039</v>
      </c>
      <c r="B3" s="1"/>
      <c r="C3" s="1"/>
    </row>
    <row r="4" spans="1:3" ht="25.5" x14ac:dyDescent="0.25">
      <c r="A4" s="113" t="s">
        <v>853</v>
      </c>
      <c r="B4" s="113" t="s">
        <v>854</v>
      </c>
      <c r="C4" s="113" t="s">
        <v>2</v>
      </c>
    </row>
    <row r="5" spans="1:3" x14ac:dyDescent="0.25">
      <c r="A5" s="113" t="s">
        <v>855</v>
      </c>
      <c r="B5" s="113"/>
      <c r="C5" s="113" t="s">
        <v>0</v>
      </c>
    </row>
    <row r="6" spans="1:3" x14ac:dyDescent="0.25">
      <c r="A6" s="42" t="s">
        <v>856</v>
      </c>
      <c r="B6" s="42" t="s">
        <v>857</v>
      </c>
      <c r="C6" s="4" t="s">
        <v>0</v>
      </c>
    </row>
    <row r="7" spans="1:3" x14ac:dyDescent="0.25">
      <c r="A7" s="113" t="s">
        <v>858</v>
      </c>
      <c r="B7" s="113"/>
      <c r="C7" s="113" t="s">
        <v>0</v>
      </c>
    </row>
    <row r="8" spans="1:3" x14ac:dyDescent="0.25">
      <c r="A8" s="42" t="s">
        <v>856</v>
      </c>
      <c r="B8" s="42" t="s">
        <v>857</v>
      </c>
      <c r="C8" s="4" t="s">
        <v>0</v>
      </c>
    </row>
    <row r="9" spans="1:3" x14ac:dyDescent="0.25">
      <c r="A9" s="113" t="s">
        <v>859</v>
      </c>
      <c r="B9" s="113"/>
      <c r="C9" s="113" t="s">
        <v>0</v>
      </c>
    </row>
    <row r="10" spans="1:3" x14ac:dyDescent="0.25">
      <c r="A10" s="42" t="s">
        <v>856</v>
      </c>
      <c r="B10" s="42" t="s">
        <v>857</v>
      </c>
      <c r="C10" s="4" t="s">
        <v>0</v>
      </c>
    </row>
    <row r="11" spans="1:3" x14ac:dyDescent="0.25">
      <c r="A11" s="113" t="s">
        <v>860</v>
      </c>
      <c r="B11" s="113"/>
      <c r="C11" s="113" t="s">
        <v>0</v>
      </c>
    </row>
    <row r="12" spans="1:3" x14ac:dyDescent="0.25">
      <c r="A12" s="42" t="s">
        <v>856</v>
      </c>
      <c r="B12" s="42" t="s">
        <v>857</v>
      </c>
      <c r="C12" s="4" t="s">
        <v>0</v>
      </c>
    </row>
    <row r="13" spans="1:3" x14ac:dyDescent="0.25">
      <c r="A13" s="113" t="s">
        <v>507</v>
      </c>
      <c r="B13" s="113"/>
      <c r="C13" s="113" t="s">
        <v>0</v>
      </c>
    </row>
    <row r="15" spans="1:3" x14ac:dyDescent="0.25">
      <c r="A15" s="149"/>
    </row>
  </sheetData>
  <mergeCells count="2">
    <mergeCell ref="A1:C1"/>
    <mergeCell ref="A2:C2"/>
  </mergeCells>
  <pageMargins left="0.70866141732283472" right="0.70866141732283472" top="0.74803149606299213" bottom="0.74803149606299213" header="0.31496062992125984" footer="0.31496062992125984"/>
  <pageSetup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B9"/>
  <sheetViews>
    <sheetView workbookViewId="0">
      <selection activeCell="A2" sqref="A2"/>
    </sheetView>
  </sheetViews>
  <sheetFormatPr baseColWidth="10" defaultRowHeight="15" x14ac:dyDescent="0.25"/>
  <cols>
    <col min="1" max="1" width="45.7109375" bestFit="1" customWidth="1"/>
    <col min="2" max="2" width="19.7109375" bestFit="1" customWidth="1"/>
  </cols>
  <sheetData>
    <row r="1" spans="1:2" ht="39" customHeight="1" x14ac:dyDescent="0.25">
      <c r="A1" s="216" t="s">
        <v>951</v>
      </c>
      <c r="B1" s="216"/>
    </row>
    <row r="2" spans="1:2" x14ac:dyDescent="0.25">
      <c r="A2" s="3" t="s">
        <v>1039</v>
      </c>
      <c r="B2" s="1"/>
    </row>
    <row r="3" spans="1:2" ht="25.5" x14ac:dyDescent="0.25">
      <c r="A3" s="113" t="s">
        <v>861</v>
      </c>
      <c r="B3" s="113" t="s">
        <v>2</v>
      </c>
    </row>
    <row r="4" spans="1:2" x14ac:dyDescent="0.25">
      <c r="A4" s="42" t="s">
        <v>862</v>
      </c>
      <c r="B4" s="4" t="s">
        <v>0</v>
      </c>
    </row>
    <row r="5" spans="1:2" x14ac:dyDescent="0.25">
      <c r="A5" s="42" t="s">
        <v>863</v>
      </c>
      <c r="B5" s="4" t="s">
        <v>0</v>
      </c>
    </row>
    <row r="6" spans="1:2" x14ac:dyDescent="0.25">
      <c r="A6" s="42" t="s">
        <v>864</v>
      </c>
      <c r="B6" s="4" t="s">
        <v>0</v>
      </c>
    </row>
    <row r="7" spans="1:2" x14ac:dyDescent="0.25">
      <c r="A7" s="113" t="s">
        <v>507</v>
      </c>
      <c r="B7" s="113" t="s">
        <v>0</v>
      </c>
    </row>
    <row r="8" spans="1:2" x14ac:dyDescent="0.25">
      <c r="A8" s="2" t="s">
        <v>0</v>
      </c>
      <c r="B8" s="1"/>
    </row>
    <row r="9" spans="1:2" x14ac:dyDescent="0.25">
      <c r="A9" s="163"/>
    </row>
  </sheetData>
  <mergeCells count="1">
    <mergeCell ref="A1:B1"/>
  </mergeCells>
  <pageMargins left="1.1811023622047245" right="0.70866141732283472" top="0.78740157480314965" bottom="1.1811023622047245" header="0.31496062992125984" footer="0.31496062992125984"/>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D11"/>
  <sheetViews>
    <sheetView workbookViewId="0">
      <selection activeCell="F6" sqref="F6"/>
    </sheetView>
  </sheetViews>
  <sheetFormatPr baseColWidth="10" defaultRowHeight="15" x14ac:dyDescent="0.25"/>
  <cols>
    <col min="1" max="1" width="45.7109375" bestFit="1" customWidth="1"/>
    <col min="2" max="4" width="33.5703125" customWidth="1"/>
  </cols>
  <sheetData>
    <row r="1" spans="1:4" ht="23.25" customHeight="1" x14ac:dyDescent="0.25">
      <c r="A1" s="264" t="s">
        <v>952</v>
      </c>
      <c r="B1" s="264"/>
      <c r="C1" s="264"/>
      <c r="D1" s="264"/>
    </row>
    <row r="2" spans="1:4" x14ac:dyDescent="0.25">
      <c r="A2" s="58" t="s">
        <v>0</v>
      </c>
      <c r="B2" s="1"/>
      <c r="C2" s="1"/>
      <c r="D2" s="1"/>
    </row>
    <row r="3" spans="1:4" ht="25.5" x14ac:dyDescent="0.25">
      <c r="A3" s="113" t="s">
        <v>865</v>
      </c>
      <c r="B3" s="113" t="s">
        <v>866</v>
      </c>
      <c r="C3" s="113" t="s">
        <v>867</v>
      </c>
      <c r="D3" s="113" t="s">
        <v>868</v>
      </c>
    </row>
    <row r="4" spans="1:4" x14ac:dyDescent="0.25">
      <c r="A4" s="164" t="s">
        <v>1039</v>
      </c>
      <c r="B4" s="59"/>
      <c r="C4" s="43"/>
      <c r="D4" s="43"/>
    </row>
    <row r="5" spans="1:4" x14ac:dyDescent="0.25">
      <c r="A5" s="7" t="s">
        <v>0</v>
      </c>
      <c r="B5" s="59"/>
      <c r="C5" s="43"/>
      <c r="D5" s="43"/>
    </row>
    <row r="6" spans="1:4" x14ac:dyDescent="0.25">
      <c r="A6" s="113" t="s">
        <v>507</v>
      </c>
      <c r="B6" s="113" t="s">
        <v>0</v>
      </c>
      <c r="C6" s="113" t="s">
        <v>0</v>
      </c>
      <c r="D6" s="113" t="s">
        <v>0</v>
      </c>
    </row>
    <row r="7" spans="1:4" x14ac:dyDescent="0.25">
      <c r="A7" s="2" t="s">
        <v>0</v>
      </c>
      <c r="B7" s="1"/>
      <c r="C7" s="1"/>
      <c r="D7" s="1"/>
    </row>
    <row r="8" spans="1:4" x14ac:dyDescent="0.25">
      <c r="A8" s="2" t="s">
        <v>0</v>
      </c>
      <c r="B8" s="1"/>
      <c r="C8" s="1"/>
      <c r="D8" s="1"/>
    </row>
    <row r="9" spans="1:4" ht="49.5" customHeight="1" x14ac:dyDescent="0.25">
      <c r="A9" s="216" t="s">
        <v>869</v>
      </c>
      <c r="B9" s="216"/>
      <c r="C9" s="216"/>
      <c r="D9" s="216"/>
    </row>
    <row r="10" spans="1:4" x14ac:dyDescent="0.25">
      <c r="A10" s="2" t="s">
        <v>0</v>
      </c>
      <c r="B10" s="1"/>
      <c r="C10" s="1"/>
      <c r="D10" s="1"/>
    </row>
    <row r="11" spans="1:4" x14ac:dyDescent="0.25">
      <c r="A11" s="2" t="s">
        <v>0</v>
      </c>
      <c r="B11" s="1"/>
      <c r="C11" s="1"/>
      <c r="D11" s="1"/>
    </row>
  </sheetData>
  <mergeCells count="2">
    <mergeCell ref="A1:D1"/>
    <mergeCell ref="A9:D9"/>
  </mergeCells>
  <pageMargins left="0.70866141732283472" right="0.70866141732283472" top="0.78740157480314965" bottom="0.74803149606299213" header="0.31496062992125984" footer="0.31496062992125984"/>
  <pageSetup scale="8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18"/>
  <sheetViews>
    <sheetView workbookViewId="0">
      <selection activeCell="G11" sqref="G11"/>
    </sheetView>
  </sheetViews>
  <sheetFormatPr baseColWidth="10" defaultRowHeight="15" x14ac:dyDescent="0.25"/>
  <cols>
    <col min="1" max="1" width="30.7109375" customWidth="1"/>
    <col min="2" max="2" width="11.5703125" bestFit="1" customWidth="1"/>
    <col min="3" max="3" width="32.7109375" customWidth="1"/>
    <col min="4" max="4" width="16.140625" bestFit="1" customWidth="1"/>
    <col min="5" max="6" width="30.7109375" customWidth="1"/>
  </cols>
  <sheetData>
    <row r="1" spans="1:6" ht="57.75" customHeight="1" x14ac:dyDescent="0.25">
      <c r="A1" s="264" t="s">
        <v>953</v>
      </c>
      <c r="B1" s="264"/>
      <c r="C1" s="264"/>
      <c r="D1" s="264"/>
      <c r="E1" s="264"/>
      <c r="F1" s="264"/>
    </row>
    <row r="2" spans="1:6" x14ac:dyDescent="0.25">
      <c r="A2" s="2" t="s">
        <v>0</v>
      </c>
    </row>
    <row r="4" spans="1:6" x14ac:dyDescent="0.25">
      <c r="A4" s="265" t="s">
        <v>870</v>
      </c>
      <c r="B4" s="266"/>
      <c r="C4" s="266"/>
      <c r="D4" s="266"/>
      <c r="E4" s="266"/>
      <c r="F4" s="267"/>
    </row>
    <row r="5" spans="1:6" x14ac:dyDescent="0.25">
      <c r="A5" s="265" t="s">
        <v>871</v>
      </c>
      <c r="B5" s="267"/>
      <c r="C5" s="268" t="s">
        <v>872</v>
      </c>
      <c r="D5" s="268" t="s">
        <v>873</v>
      </c>
      <c r="E5" s="268" t="s">
        <v>954</v>
      </c>
      <c r="F5" s="268" t="s">
        <v>874</v>
      </c>
    </row>
    <row r="6" spans="1:6" x14ac:dyDescent="0.25">
      <c r="A6" s="60" t="s">
        <v>875</v>
      </c>
      <c r="B6" s="61" t="s">
        <v>876</v>
      </c>
      <c r="C6" s="269"/>
      <c r="D6" s="269"/>
      <c r="E6" s="269"/>
      <c r="F6" s="269"/>
    </row>
    <row r="7" spans="1:6" x14ac:dyDescent="0.25">
      <c r="A7" s="270" t="s">
        <v>1039</v>
      </c>
      <c r="B7" s="272" t="s">
        <v>0</v>
      </c>
      <c r="C7" s="272" t="s">
        <v>0</v>
      </c>
      <c r="D7" s="272" t="s">
        <v>0</v>
      </c>
      <c r="E7" s="4" t="s">
        <v>0</v>
      </c>
      <c r="F7" s="43"/>
    </row>
    <row r="8" spans="1:6" x14ac:dyDescent="0.25">
      <c r="A8" s="271"/>
      <c r="B8" s="273"/>
      <c r="C8" s="273"/>
      <c r="D8" s="273"/>
      <c r="E8" s="4" t="s">
        <v>0</v>
      </c>
      <c r="F8" s="43"/>
    </row>
    <row r="9" spans="1:6" x14ac:dyDescent="0.25">
      <c r="A9" s="274" t="s">
        <v>877</v>
      </c>
      <c r="B9" s="275"/>
      <c r="C9" s="275"/>
      <c r="D9" s="276"/>
      <c r="E9" s="62" t="s">
        <v>0</v>
      </c>
      <c r="F9" s="62" t="s">
        <v>0</v>
      </c>
    </row>
    <row r="12" spans="1:6" ht="45" customHeight="1" x14ac:dyDescent="0.25">
      <c r="A12" s="216" t="s">
        <v>957</v>
      </c>
      <c r="B12" s="216"/>
      <c r="C12" s="216"/>
      <c r="D12" s="216"/>
      <c r="E12" s="216"/>
      <c r="F12" s="216"/>
    </row>
    <row r="13" spans="1:6" x14ac:dyDescent="0.25">
      <c r="A13" s="2" t="s">
        <v>0</v>
      </c>
    </row>
    <row r="14" spans="1:6" ht="33.75" customHeight="1" x14ac:dyDescent="0.25">
      <c r="A14" s="216" t="s">
        <v>955</v>
      </c>
      <c r="B14" s="216"/>
      <c r="C14" s="216"/>
      <c r="D14" s="216"/>
      <c r="E14" s="216"/>
      <c r="F14" s="216"/>
    </row>
    <row r="15" spans="1:6" x14ac:dyDescent="0.25">
      <c r="A15" s="2" t="s">
        <v>0</v>
      </c>
    </row>
    <row r="16" spans="1:6" x14ac:dyDescent="0.25">
      <c r="A16" s="216" t="s">
        <v>956</v>
      </c>
      <c r="B16" s="216"/>
      <c r="C16" s="216"/>
      <c r="D16" s="216"/>
      <c r="E16" s="216"/>
      <c r="F16" s="216"/>
    </row>
    <row r="17" spans="1:6" x14ac:dyDescent="0.25">
      <c r="A17" s="2" t="s">
        <v>0</v>
      </c>
    </row>
    <row r="18" spans="1:6" ht="39.75" customHeight="1" x14ac:dyDescent="0.25">
      <c r="A18" s="210" t="s">
        <v>958</v>
      </c>
      <c r="B18" s="210"/>
      <c r="C18" s="210"/>
      <c r="D18" s="210"/>
      <c r="E18" s="210"/>
      <c r="F18" s="210"/>
    </row>
  </sheetData>
  <mergeCells count="16">
    <mergeCell ref="A12:F12"/>
    <mergeCell ref="A14:F14"/>
    <mergeCell ref="A16:F16"/>
    <mergeCell ref="A18:F18"/>
    <mergeCell ref="A7:A8"/>
    <mergeCell ref="B7:B8"/>
    <mergeCell ref="C7:C8"/>
    <mergeCell ref="D7:D8"/>
    <mergeCell ref="A9:D9"/>
    <mergeCell ref="A1:F1"/>
    <mergeCell ref="A4:F4"/>
    <mergeCell ref="A5:B5"/>
    <mergeCell ref="C5:C6"/>
    <mergeCell ref="D5:D6"/>
    <mergeCell ref="E5:E6"/>
    <mergeCell ref="F5:F6"/>
  </mergeCells>
  <pageMargins left="0.70866141732283472" right="0.70866141732283472" top="0.74803149606299213" bottom="0.74803149606299213" header="0.31496062992125984" footer="0.31496062992125984"/>
  <pageSetup scale="8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107"/>
  <sheetViews>
    <sheetView topLeftCell="A88" workbookViewId="0">
      <selection activeCell="B104" sqref="B104"/>
    </sheetView>
  </sheetViews>
  <sheetFormatPr baseColWidth="10" defaultRowHeight="15" x14ac:dyDescent="0.25"/>
  <cols>
    <col min="1" max="1" width="51.5703125" customWidth="1"/>
    <col min="2" max="2" width="29" bestFit="1" customWidth="1"/>
    <col min="3" max="6" width="10.7109375" customWidth="1"/>
  </cols>
  <sheetData>
    <row r="1" spans="1:6" ht="20.100000000000001" customHeight="1" x14ac:dyDescent="0.25">
      <c r="A1" s="205" t="s">
        <v>1269</v>
      </c>
      <c r="B1" s="205"/>
      <c r="C1" s="205"/>
      <c r="D1" s="205"/>
      <c r="E1" s="205"/>
      <c r="F1" s="205"/>
    </row>
    <row r="2" spans="1:6" ht="20.100000000000001" customHeight="1" x14ac:dyDescent="0.25">
      <c r="A2" s="205" t="s">
        <v>1268</v>
      </c>
      <c r="B2" s="205"/>
      <c r="C2" s="205"/>
      <c r="D2" s="205"/>
      <c r="E2" s="205"/>
      <c r="F2" s="205"/>
    </row>
    <row r="3" spans="1:6" ht="35.25" customHeight="1" x14ac:dyDescent="0.25">
      <c r="A3" s="216" t="s">
        <v>1218</v>
      </c>
      <c r="B3" s="216"/>
      <c r="C3" s="216"/>
      <c r="D3" s="216"/>
      <c r="E3" s="216"/>
      <c r="F3" s="216"/>
    </row>
    <row r="5" spans="1:6" ht="26.25" customHeight="1" x14ac:dyDescent="0.25">
      <c r="A5" s="277" t="s">
        <v>959</v>
      </c>
      <c r="B5" s="277"/>
      <c r="C5" s="277"/>
      <c r="D5" s="277"/>
      <c r="E5" s="277"/>
      <c r="F5" s="277"/>
    </row>
    <row r="6" spans="1:6" x14ac:dyDescent="0.25">
      <c r="A6" s="3" t="s">
        <v>0</v>
      </c>
      <c r="B6" s="1"/>
      <c r="C6" s="1"/>
      <c r="D6" s="1"/>
      <c r="E6" s="1"/>
      <c r="F6" s="1"/>
    </row>
    <row r="7" spans="1:6" ht="35.25" customHeight="1" x14ac:dyDescent="0.25">
      <c r="A7" s="113" t="s">
        <v>878</v>
      </c>
      <c r="B7" s="113" t="s">
        <v>879</v>
      </c>
      <c r="C7" s="113" t="s">
        <v>880</v>
      </c>
      <c r="D7" s="113" t="s">
        <v>881</v>
      </c>
      <c r="E7" s="113" t="s">
        <v>882</v>
      </c>
      <c r="F7" s="113" t="s">
        <v>883</v>
      </c>
    </row>
    <row r="8" spans="1:6" x14ac:dyDescent="0.25">
      <c r="A8" s="42" t="s">
        <v>1171</v>
      </c>
      <c r="B8" s="42" t="s">
        <v>1164</v>
      </c>
      <c r="C8" s="154">
        <v>1</v>
      </c>
      <c r="D8" s="154">
        <v>1</v>
      </c>
      <c r="E8" s="42" t="s">
        <v>0</v>
      </c>
      <c r="F8" s="42" t="s">
        <v>0</v>
      </c>
    </row>
    <row r="9" spans="1:6" x14ac:dyDescent="0.25">
      <c r="A9" s="42" t="s">
        <v>1171</v>
      </c>
      <c r="B9" s="42" t="s">
        <v>1165</v>
      </c>
      <c r="C9" s="154">
        <v>1</v>
      </c>
      <c r="D9" s="154">
        <v>1</v>
      </c>
      <c r="E9" s="42" t="s">
        <v>0</v>
      </c>
      <c r="F9" s="42" t="s">
        <v>0</v>
      </c>
    </row>
    <row r="10" spans="1:6" x14ac:dyDescent="0.25">
      <c r="A10" s="42" t="s">
        <v>1171</v>
      </c>
      <c r="B10" s="42" t="s">
        <v>1166</v>
      </c>
      <c r="C10" s="154">
        <v>1</v>
      </c>
      <c r="D10" s="154">
        <v>1</v>
      </c>
      <c r="E10" s="42"/>
      <c r="F10" s="42"/>
    </row>
    <row r="11" spans="1:6" x14ac:dyDescent="0.25">
      <c r="A11" s="42" t="s">
        <v>1171</v>
      </c>
      <c r="B11" s="42" t="s">
        <v>1277</v>
      </c>
      <c r="C11" s="154">
        <v>1</v>
      </c>
      <c r="D11" s="154">
        <v>1</v>
      </c>
      <c r="E11" s="42"/>
      <c r="F11" s="42"/>
    </row>
    <row r="12" spans="1:6" x14ac:dyDescent="0.25">
      <c r="A12" s="42" t="s">
        <v>1171</v>
      </c>
      <c r="B12" s="42" t="s">
        <v>1278</v>
      </c>
      <c r="C12" s="154">
        <v>2</v>
      </c>
      <c r="D12" s="154">
        <v>2</v>
      </c>
      <c r="E12" s="42"/>
      <c r="F12" s="42"/>
    </row>
    <row r="13" spans="1:6" x14ac:dyDescent="0.25">
      <c r="A13" s="42" t="s">
        <v>1171</v>
      </c>
      <c r="B13" s="42" t="s">
        <v>1172</v>
      </c>
      <c r="C13" s="154">
        <v>2</v>
      </c>
      <c r="D13" s="154">
        <v>2</v>
      </c>
      <c r="E13" s="42"/>
      <c r="F13" s="42"/>
    </row>
    <row r="14" spans="1:6" x14ac:dyDescent="0.25">
      <c r="A14" s="42" t="s">
        <v>1171</v>
      </c>
      <c r="B14" s="42" t="s">
        <v>1279</v>
      </c>
      <c r="C14" s="154">
        <v>2</v>
      </c>
      <c r="D14" s="154">
        <v>2</v>
      </c>
      <c r="E14" s="42"/>
      <c r="F14" s="42"/>
    </row>
    <row r="15" spans="1:6" x14ac:dyDescent="0.25">
      <c r="A15" s="42" t="s">
        <v>1171</v>
      </c>
      <c r="B15" s="42" t="s">
        <v>1280</v>
      </c>
      <c r="C15" s="154">
        <v>1</v>
      </c>
      <c r="D15" s="154">
        <v>1</v>
      </c>
      <c r="E15" s="42"/>
      <c r="F15" s="42"/>
    </row>
    <row r="16" spans="1:6" x14ac:dyDescent="0.25">
      <c r="A16" s="42" t="s">
        <v>1171</v>
      </c>
      <c r="B16" s="42" t="s">
        <v>1170</v>
      </c>
      <c r="C16" s="154">
        <v>2</v>
      </c>
      <c r="D16" s="154">
        <v>2</v>
      </c>
      <c r="E16" s="42"/>
      <c r="F16" s="42"/>
    </row>
    <row r="17" spans="1:6" x14ac:dyDescent="0.25">
      <c r="A17" s="42" t="s">
        <v>1171</v>
      </c>
      <c r="B17" s="42" t="s">
        <v>1168</v>
      </c>
      <c r="C17" s="154">
        <v>1</v>
      </c>
      <c r="D17" s="154">
        <v>1</v>
      </c>
      <c r="E17" s="42"/>
      <c r="F17" s="42"/>
    </row>
    <row r="18" spans="1:6" x14ac:dyDescent="0.25">
      <c r="A18" s="42" t="s">
        <v>1171</v>
      </c>
      <c r="B18" s="42" t="s">
        <v>1281</v>
      </c>
      <c r="C18" s="154">
        <v>1</v>
      </c>
      <c r="D18" s="154">
        <v>1</v>
      </c>
      <c r="E18" s="42"/>
      <c r="F18" s="42"/>
    </row>
    <row r="19" spans="1:6" x14ac:dyDescent="0.25">
      <c r="A19" s="42" t="s">
        <v>1171</v>
      </c>
      <c r="B19" s="42" t="s">
        <v>1174</v>
      </c>
      <c r="C19" s="154">
        <v>1</v>
      </c>
      <c r="D19" s="154">
        <v>1</v>
      </c>
      <c r="E19" s="42"/>
      <c r="F19" s="42"/>
    </row>
    <row r="20" spans="1:6" x14ac:dyDescent="0.25">
      <c r="A20" s="113" t="s">
        <v>884</v>
      </c>
      <c r="B20" s="113" t="s">
        <v>477</v>
      </c>
      <c r="C20" s="113">
        <f>SUM(C8:C19)</f>
        <v>16</v>
      </c>
      <c r="D20" s="113">
        <f>SUM(D8:D19)</f>
        <v>16</v>
      </c>
      <c r="E20" s="113">
        <f>SUM(E8:E19)</f>
        <v>0</v>
      </c>
      <c r="F20" s="113">
        <f>SUM(F8:F19)</f>
        <v>0</v>
      </c>
    </row>
    <row r="21" spans="1:6" x14ac:dyDescent="0.25">
      <c r="A21" s="42" t="s">
        <v>1176</v>
      </c>
      <c r="B21" s="42" t="s">
        <v>1282</v>
      </c>
      <c r="C21" s="154">
        <v>1</v>
      </c>
      <c r="D21" s="154">
        <v>1</v>
      </c>
      <c r="E21" s="42" t="s">
        <v>0</v>
      </c>
      <c r="F21" s="42" t="s">
        <v>0</v>
      </c>
    </row>
    <row r="22" spans="1:6" x14ac:dyDescent="0.25">
      <c r="A22" s="42" t="s">
        <v>1176</v>
      </c>
      <c r="B22" s="42" t="s">
        <v>1173</v>
      </c>
      <c r="C22" s="154">
        <v>4</v>
      </c>
      <c r="D22" s="154">
        <v>4</v>
      </c>
      <c r="E22" s="42"/>
      <c r="F22" s="42"/>
    </row>
    <row r="23" spans="1:6" x14ac:dyDescent="0.25">
      <c r="A23" s="42" t="s">
        <v>1176</v>
      </c>
      <c r="B23" s="42" t="s">
        <v>1180</v>
      </c>
      <c r="C23" s="154">
        <v>1</v>
      </c>
      <c r="D23" s="154">
        <v>1</v>
      </c>
      <c r="E23" s="42"/>
      <c r="F23" s="42"/>
    </row>
    <row r="24" spans="1:6" x14ac:dyDescent="0.25">
      <c r="A24" s="42" t="s">
        <v>1176</v>
      </c>
      <c r="B24" s="42" t="s">
        <v>1169</v>
      </c>
      <c r="C24" s="154">
        <v>1</v>
      </c>
      <c r="D24" s="154">
        <v>1</v>
      </c>
      <c r="E24" s="42"/>
      <c r="F24" s="42"/>
    </row>
    <row r="25" spans="1:6" x14ac:dyDescent="0.25">
      <c r="A25" s="42" t="s">
        <v>1176</v>
      </c>
      <c r="B25" s="42" t="s">
        <v>1174</v>
      </c>
      <c r="C25" s="154">
        <v>1</v>
      </c>
      <c r="D25" s="154">
        <v>1</v>
      </c>
      <c r="E25" s="42"/>
      <c r="F25" s="42"/>
    </row>
    <row r="26" spans="1:6" x14ac:dyDescent="0.25">
      <c r="A26" s="42" t="s">
        <v>1176</v>
      </c>
      <c r="B26" s="42" t="s">
        <v>1175</v>
      </c>
      <c r="C26" s="154">
        <v>1</v>
      </c>
      <c r="D26" s="154">
        <v>1</v>
      </c>
      <c r="E26" s="42"/>
      <c r="F26" s="42"/>
    </row>
    <row r="27" spans="1:6" x14ac:dyDescent="0.25">
      <c r="A27" s="113" t="s">
        <v>884</v>
      </c>
      <c r="B27" s="113"/>
      <c r="C27" s="113">
        <f>SUM(C21:C26)</f>
        <v>9</v>
      </c>
      <c r="D27" s="113">
        <f>SUM(D21:D26)</f>
        <v>9</v>
      </c>
      <c r="E27" s="113">
        <f>SUM(E21:E26)</f>
        <v>0</v>
      </c>
      <c r="F27" s="113">
        <f>SUM(F21:F26)</f>
        <v>0</v>
      </c>
    </row>
    <row r="28" spans="1:6" x14ac:dyDescent="0.25">
      <c r="A28" s="42" t="s">
        <v>1183</v>
      </c>
      <c r="B28" s="42" t="s">
        <v>1283</v>
      </c>
      <c r="C28" s="154">
        <v>1</v>
      </c>
      <c r="D28" s="154">
        <v>1</v>
      </c>
      <c r="E28" s="42"/>
      <c r="F28" s="42"/>
    </row>
    <row r="29" spans="1:6" x14ac:dyDescent="0.25">
      <c r="A29" s="42" t="s">
        <v>1183</v>
      </c>
      <c r="B29" s="42" t="s">
        <v>1177</v>
      </c>
      <c r="C29" s="154">
        <v>1</v>
      </c>
      <c r="D29" s="154">
        <v>1</v>
      </c>
      <c r="E29" s="42"/>
      <c r="F29" s="42"/>
    </row>
    <row r="30" spans="1:6" x14ac:dyDescent="0.25">
      <c r="A30" s="42" t="s">
        <v>1183</v>
      </c>
      <c r="B30" s="42" t="s">
        <v>1189</v>
      </c>
      <c r="C30" s="154">
        <v>1</v>
      </c>
      <c r="D30" s="154">
        <v>1</v>
      </c>
      <c r="E30" s="42"/>
      <c r="F30" s="42"/>
    </row>
    <row r="31" spans="1:6" x14ac:dyDescent="0.25">
      <c r="A31" s="42" t="s">
        <v>1183</v>
      </c>
      <c r="B31" s="42" t="s">
        <v>1178</v>
      </c>
      <c r="C31" s="154">
        <v>2</v>
      </c>
      <c r="D31" s="154">
        <v>2</v>
      </c>
      <c r="E31" s="42"/>
      <c r="F31" s="42"/>
    </row>
    <row r="32" spans="1:6" x14ac:dyDescent="0.25">
      <c r="A32" s="42" t="s">
        <v>1183</v>
      </c>
      <c r="B32" s="42" t="s">
        <v>1179</v>
      </c>
      <c r="C32" s="154">
        <v>2</v>
      </c>
      <c r="D32" s="154">
        <v>2</v>
      </c>
      <c r="E32" s="42"/>
      <c r="F32" s="42"/>
    </row>
    <row r="33" spans="1:6" x14ac:dyDescent="0.25">
      <c r="A33" s="42" t="s">
        <v>1183</v>
      </c>
      <c r="B33" s="42" t="s">
        <v>1173</v>
      </c>
      <c r="C33" s="154">
        <v>1</v>
      </c>
      <c r="D33" s="154">
        <v>1</v>
      </c>
      <c r="E33" s="42"/>
      <c r="F33" s="42"/>
    </row>
    <row r="34" spans="1:6" x14ac:dyDescent="0.25">
      <c r="A34" s="42" t="s">
        <v>1183</v>
      </c>
      <c r="B34" s="42" t="s">
        <v>1168</v>
      </c>
      <c r="C34" s="154">
        <v>2</v>
      </c>
      <c r="D34" s="154">
        <v>2</v>
      </c>
      <c r="E34" s="42"/>
      <c r="F34" s="42"/>
    </row>
    <row r="35" spans="1:6" x14ac:dyDescent="0.25">
      <c r="A35" s="42" t="s">
        <v>1183</v>
      </c>
      <c r="B35" s="42" t="s">
        <v>1180</v>
      </c>
      <c r="C35" s="154">
        <v>4</v>
      </c>
      <c r="D35" s="154">
        <v>4</v>
      </c>
      <c r="E35" s="42"/>
      <c r="F35" s="42"/>
    </row>
    <row r="36" spans="1:6" x14ac:dyDescent="0.25">
      <c r="A36" s="42" t="s">
        <v>1183</v>
      </c>
      <c r="B36" s="42" t="s">
        <v>1181</v>
      </c>
      <c r="C36" s="154">
        <v>1</v>
      </c>
      <c r="D36" s="154">
        <v>1</v>
      </c>
      <c r="E36" s="42"/>
      <c r="F36" s="42"/>
    </row>
    <row r="37" spans="1:6" x14ac:dyDescent="0.25">
      <c r="A37" s="42" t="s">
        <v>1183</v>
      </c>
      <c r="B37" s="42" t="s">
        <v>1182</v>
      </c>
      <c r="C37" s="154">
        <v>1</v>
      </c>
      <c r="D37" s="154">
        <v>1</v>
      </c>
      <c r="E37" s="42"/>
      <c r="F37" s="42"/>
    </row>
    <row r="38" spans="1:6" x14ac:dyDescent="0.25">
      <c r="A38" s="113" t="s">
        <v>884</v>
      </c>
      <c r="B38" s="113"/>
      <c r="C38" s="113">
        <f>SUM(C28:C37)</f>
        <v>16</v>
      </c>
      <c r="D38" s="113">
        <f>SUM(D28:D37)</f>
        <v>16</v>
      </c>
      <c r="E38" s="113">
        <f>SUM(E28:E37)</f>
        <v>0</v>
      </c>
      <c r="F38" s="113">
        <f>SUM(F28:F37)</f>
        <v>0</v>
      </c>
    </row>
    <row r="39" spans="1:6" x14ac:dyDescent="0.25">
      <c r="A39" s="42" t="s">
        <v>1188</v>
      </c>
      <c r="B39" s="42" t="s">
        <v>1177</v>
      </c>
      <c r="C39" s="154">
        <v>1</v>
      </c>
      <c r="D39" s="154">
        <v>1</v>
      </c>
      <c r="E39" s="42"/>
      <c r="F39" s="42"/>
    </row>
    <row r="40" spans="1:6" x14ac:dyDescent="0.25">
      <c r="A40" s="42" t="s">
        <v>1188</v>
      </c>
      <c r="B40" s="42" t="s">
        <v>1284</v>
      </c>
      <c r="C40" s="154">
        <v>1</v>
      </c>
      <c r="D40" s="154">
        <v>1</v>
      </c>
      <c r="E40" s="42"/>
      <c r="F40" s="42"/>
    </row>
    <row r="41" spans="1:6" x14ac:dyDescent="0.25">
      <c r="A41" s="42" t="s">
        <v>1188</v>
      </c>
      <c r="B41" s="42" t="s">
        <v>1201</v>
      </c>
      <c r="C41" s="154">
        <v>1</v>
      </c>
      <c r="D41" s="154">
        <v>1</v>
      </c>
      <c r="E41" s="42"/>
      <c r="F41" s="42"/>
    </row>
    <row r="42" spans="1:6" x14ac:dyDescent="0.25">
      <c r="A42" s="42" t="s">
        <v>1188</v>
      </c>
      <c r="B42" s="42" t="s">
        <v>1285</v>
      </c>
      <c r="C42" s="154">
        <v>1</v>
      </c>
      <c r="D42" s="154">
        <v>1</v>
      </c>
      <c r="E42" s="42"/>
      <c r="F42" s="42"/>
    </row>
    <row r="43" spans="1:6" x14ac:dyDescent="0.25">
      <c r="A43" s="42" t="s">
        <v>1188</v>
      </c>
      <c r="B43" s="42" t="s">
        <v>1182</v>
      </c>
      <c r="C43" s="154">
        <v>1</v>
      </c>
      <c r="D43" s="154">
        <v>1</v>
      </c>
      <c r="E43" s="42"/>
      <c r="F43" s="42"/>
    </row>
    <row r="44" spans="1:6" x14ac:dyDescent="0.25">
      <c r="A44" s="42" t="s">
        <v>1188</v>
      </c>
      <c r="B44" s="42" t="s">
        <v>1170</v>
      </c>
      <c r="C44" s="154">
        <v>1</v>
      </c>
      <c r="D44" s="154">
        <v>1</v>
      </c>
      <c r="E44" s="42"/>
      <c r="F44" s="42"/>
    </row>
    <row r="45" spans="1:6" x14ac:dyDescent="0.25">
      <c r="A45" s="42" t="s">
        <v>1188</v>
      </c>
      <c r="B45" s="42" t="s">
        <v>1184</v>
      </c>
      <c r="C45" s="154">
        <v>1</v>
      </c>
      <c r="D45" s="154">
        <v>1</v>
      </c>
      <c r="E45" s="42"/>
      <c r="F45" s="42"/>
    </row>
    <row r="46" spans="1:6" x14ac:dyDescent="0.25">
      <c r="A46" s="42" t="s">
        <v>1188</v>
      </c>
      <c r="B46" s="42" t="s">
        <v>1195</v>
      </c>
      <c r="C46" s="154">
        <v>1</v>
      </c>
      <c r="D46" s="154">
        <v>1</v>
      </c>
      <c r="E46" s="42"/>
      <c r="F46" s="42"/>
    </row>
    <row r="47" spans="1:6" x14ac:dyDescent="0.25">
      <c r="A47" s="42" t="s">
        <v>1188</v>
      </c>
      <c r="B47" s="42" t="s">
        <v>1185</v>
      </c>
      <c r="C47" s="154">
        <v>2</v>
      </c>
      <c r="D47" s="154">
        <v>2</v>
      </c>
      <c r="E47" s="42"/>
      <c r="F47" s="42"/>
    </row>
    <row r="48" spans="1:6" x14ac:dyDescent="0.25">
      <c r="A48" s="42" t="s">
        <v>1188</v>
      </c>
      <c r="B48" s="42" t="s">
        <v>1186</v>
      </c>
      <c r="C48" s="154">
        <v>1</v>
      </c>
      <c r="D48" s="154">
        <v>1</v>
      </c>
      <c r="E48" s="42"/>
      <c r="F48" s="42"/>
    </row>
    <row r="49" spans="1:6" x14ac:dyDescent="0.25">
      <c r="A49" s="42" t="s">
        <v>1188</v>
      </c>
      <c r="B49" s="42" t="s">
        <v>1174</v>
      </c>
      <c r="C49" s="154">
        <v>3</v>
      </c>
      <c r="D49" s="154">
        <v>3</v>
      </c>
      <c r="E49" s="42"/>
      <c r="F49" s="42"/>
    </row>
    <row r="50" spans="1:6" x14ac:dyDescent="0.25">
      <c r="A50" s="42" t="s">
        <v>1188</v>
      </c>
      <c r="B50" s="42" t="s">
        <v>1187</v>
      </c>
      <c r="C50" s="154">
        <v>21</v>
      </c>
      <c r="D50" s="154">
        <v>21</v>
      </c>
      <c r="E50" s="42"/>
      <c r="F50" s="42"/>
    </row>
    <row r="51" spans="1:6" x14ac:dyDescent="0.25">
      <c r="A51" s="113" t="s">
        <v>884</v>
      </c>
      <c r="B51" s="113"/>
      <c r="C51" s="113">
        <f>SUM(C39:C50)</f>
        <v>35</v>
      </c>
      <c r="D51" s="113">
        <f>SUM(D39:D50)</f>
        <v>35</v>
      </c>
      <c r="E51" s="113">
        <f>SUM(E39:E50)</f>
        <v>0</v>
      </c>
      <c r="F51" s="113">
        <f>SUM(F39:F50)</f>
        <v>0</v>
      </c>
    </row>
    <row r="52" spans="1:6" x14ac:dyDescent="0.25">
      <c r="A52" s="42" t="s">
        <v>1190</v>
      </c>
      <c r="B52" s="42" t="s">
        <v>1286</v>
      </c>
      <c r="C52" s="154">
        <v>1</v>
      </c>
      <c r="D52" s="154">
        <v>1</v>
      </c>
      <c r="E52" s="42"/>
      <c r="F52" s="42" t="s">
        <v>0</v>
      </c>
    </row>
    <row r="53" spans="1:6" x14ac:dyDescent="0.25">
      <c r="A53" s="42" t="s">
        <v>1190</v>
      </c>
      <c r="B53" s="42" t="s">
        <v>1168</v>
      </c>
      <c r="C53" s="154">
        <v>1</v>
      </c>
      <c r="D53" s="154">
        <v>1</v>
      </c>
      <c r="E53" s="42"/>
      <c r="F53" s="42"/>
    </row>
    <row r="54" spans="1:6" x14ac:dyDescent="0.25">
      <c r="A54" s="42" t="s">
        <v>1190</v>
      </c>
      <c r="B54" s="42" t="s">
        <v>1195</v>
      </c>
      <c r="C54" s="154">
        <v>2</v>
      </c>
      <c r="D54" s="154">
        <v>2</v>
      </c>
      <c r="E54" s="42"/>
      <c r="F54" s="42"/>
    </row>
    <row r="55" spans="1:6" x14ac:dyDescent="0.25">
      <c r="A55" s="113" t="s">
        <v>884</v>
      </c>
      <c r="B55" s="113"/>
      <c r="C55" s="113">
        <f>SUM(C52:C54)</f>
        <v>4</v>
      </c>
      <c r="D55" s="113">
        <f>SUM(D52:D54)</f>
        <v>4</v>
      </c>
      <c r="E55" s="113">
        <f>SUM(E52:E54)</f>
        <v>0</v>
      </c>
      <c r="F55" s="113">
        <f>SUM(F52:F54)</f>
        <v>0</v>
      </c>
    </row>
    <row r="56" spans="1:6" x14ac:dyDescent="0.25">
      <c r="A56" s="42" t="s">
        <v>1191</v>
      </c>
      <c r="B56" s="42" t="s">
        <v>1189</v>
      </c>
      <c r="C56" s="154">
        <v>1</v>
      </c>
      <c r="D56" s="154">
        <v>1</v>
      </c>
      <c r="E56" s="42" t="s">
        <v>0</v>
      </c>
      <c r="F56" s="42" t="s">
        <v>0</v>
      </c>
    </row>
    <row r="57" spans="1:6" x14ac:dyDescent="0.25">
      <c r="A57" s="42" t="s">
        <v>1191</v>
      </c>
      <c r="B57" s="42" t="s">
        <v>1181</v>
      </c>
      <c r="C57" s="154">
        <v>1</v>
      </c>
      <c r="D57" s="154">
        <v>1</v>
      </c>
      <c r="E57" s="42"/>
      <c r="F57" s="42"/>
    </row>
    <row r="58" spans="1:6" x14ac:dyDescent="0.25">
      <c r="A58" s="42" t="s">
        <v>1191</v>
      </c>
      <c r="B58" s="42" t="s">
        <v>1182</v>
      </c>
      <c r="C58" s="154">
        <v>2</v>
      </c>
      <c r="D58" s="154">
        <v>2</v>
      </c>
      <c r="E58" s="42"/>
      <c r="F58" s="42"/>
    </row>
    <row r="59" spans="1:6" x14ac:dyDescent="0.25">
      <c r="A59" s="42" t="s">
        <v>1191</v>
      </c>
      <c r="B59" s="42" t="s">
        <v>1185</v>
      </c>
      <c r="C59" s="154">
        <v>1</v>
      </c>
      <c r="D59" s="154">
        <v>1</v>
      </c>
      <c r="E59" s="42"/>
      <c r="F59" s="42"/>
    </row>
    <row r="60" spans="1:6" x14ac:dyDescent="0.25">
      <c r="A60" s="113" t="s">
        <v>884</v>
      </c>
      <c r="B60" s="113"/>
      <c r="C60" s="113">
        <f>SUM(C56:C59)</f>
        <v>5</v>
      </c>
      <c r="D60" s="113">
        <f>SUM(D56:D59)</f>
        <v>5</v>
      </c>
      <c r="E60" s="113">
        <f>SUM(E56:E59)</f>
        <v>0</v>
      </c>
      <c r="F60" s="113">
        <f>SUM(F56:F59)</f>
        <v>0</v>
      </c>
    </row>
    <row r="61" spans="1:6" x14ac:dyDescent="0.25">
      <c r="A61" s="42" t="s">
        <v>1192</v>
      </c>
      <c r="B61" s="42" t="s">
        <v>1193</v>
      </c>
      <c r="C61" s="154">
        <v>1</v>
      </c>
      <c r="D61" s="154">
        <v>1</v>
      </c>
      <c r="E61" s="42" t="s">
        <v>0</v>
      </c>
      <c r="F61" s="42" t="s">
        <v>0</v>
      </c>
    </row>
    <row r="62" spans="1:6" x14ac:dyDescent="0.25">
      <c r="A62" s="42" t="s">
        <v>1192</v>
      </c>
      <c r="B62" s="42" t="s">
        <v>1204</v>
      </c>
      <c r="C62" s="154">
        <v>1</v>
      </c>
      <c r="D62" s="154">
        <v>1</v>
      </c>
      <c r="E62" s="42"/>
      <c r="F62" s="42"/>
    </row>
    <row r="63" spans="1:6" x14ac:dyDescent="0.25">
      <c r="A63" s="42" t="s">
        <v>1192</v>
      </c>
      <c r="B63" s="42" t="s">
        <v>1199</v>
      </c>
      <c r="C63" s="154">
        <v>1</v>
      </c>
      <c r="D63" s="154">
        <v>1</v>
      </c>
      <c r="E63" s="42"/>
      <c r="F63" s="42"/>
    </row>
    <row r="64" spans="1:6" x14ac:dyDescent="0.25">
      <c r="A64" s="42" t="s">
        <v>1192</v>
      </c>
      <c r="B64" s="42" t="s">
        <v>1287</v>
      </c>
      <c r="C64" s="154">
        <v>4</v>
      </c>
      <c r="D64" s="154">
        <v>4</v>
      </c>
      <c r="E64" s="42" t="s">
        <v>0</v>
      </c>
      <c r="F64" s="42" t="s">
        <v>0</v>
      </c>
    </row>
    <row r="65" spans="1:6" x14ac:dyDescent="0.25">
      <c r="A65" s="42" t="s">
        <v>1192</v>
      </c>
      <c r="B65" s="42" t="s">
        <v>1281</v>
      </c>
      <c r="C65" s="154">
        <v>1</v>
      </c>
      <c r="D65" s="154">
        <v>1</v>
      </c>
      <c r="E65" s="42"/>
      <c r="F65" s="42"/>
    </row>
    <row r="66" spans="1:6" x14ac:dyDescent="0.25">
      <c r="A66" s="42" t="s">
        <v>1192</v>
      </c>
      <c r="B66" s="42" t="s">
        <v>1174</v>
      </c>
      <c r="C66" s="154">
        <v>1</v>
      </c>
      <c r="D66" s="154">
        <v>1</v>
      </c>
      <c r="E66" s="42"/>
      <c r="F66" s="42"/>
    </row>
    <row r="67" spans="1:6" x14ac:dyDescent="0.25">
      <c r="A67" s="113" t="s">
        <v>884</v>
      </c>
      <c r="B67" s="113"/>
      <c r="C67" s="113">
        <f>SUM(C61:C66)</f>
        <v>9</v>
      </c>
      <c r="D67" s="113">
        <f>SUM(D61:D66)</f>
        <v>9</v>
      </c>
      <c r="E67" s="113">
        <f>SUM(E61:E66)</f>
        <v>0</v>
      </c>
      <c r="F67" s="113">
        <f>SUM(F61:F66)</f>
        <v>0</v>
      </c>
    </row>
    <row r="68" spans="1:6" x14ac:dyDescent="0.25">
      <c r="A68" s="42" t="s">
        <v>1196</v>
      </c>
      <c r="B68" s="42" t="s">
        <v>1193</v>
      </c>
      <c r="C68" s="154">
        <v>1</v>
      </c>
      <c r="D68" s="154">
        <v>1</v>
      </c>
      <c r="E68" s="42" t="s">
        <v>0</v>
      </c>
      <c r="F68" s="42" t="s">
        <v>0</v>
      </c>
    </row>
    <row r="69" spans="1:6" x14ac:dyDescent="0.25">
      <c r="A69" s="42" t="s">
        <v>1196</v>
      </c>
      <c r="B69" s="42" t="s">
        <v>1284</v>
      </c>
      <c r="C69" s="154">
        <v>1</v>
      </c>
      <c r="D69" s="154">
        <v>1</v>
      </c>
      <c r="E69" s="42"/>
      <c r="F69" s="42"/>
    </row>
    <row r="70" spans="1:6" x14ac:dyDescent="0.25">
      <c r="A70" s="42" t="s">
        <v>1196</v>
      </c>
      <c r="B70" s="42" t="s">
        <v>1204</v>
      </c>
      <c r="C70" s="154">
        <v>2</v>
      </c>
      <c r="D70" s="154">
        <v>2</v>
      </c>
      <c r="E70" s="42"/>
      <c r="F70" s="42"/>
    </row>
    <row r="71" spans="1:6" x14ac:dyDescent="0.25">
      <c r="A71" s="42" t="s">
        <v>1196</v>
      </c>
      <c r="B71" s="42" t="s">
        <v>1194</v>
      </c>
      <c r="C71" s="154">
        <v>1</v>
      </c>
      <c r="D71" s="154">
        <v>1</v>
      </c>
      <c r="E71" s="42"/>
      <c r="F71" s="42"/>
    </row>
    <row r="72" spans="1:6" x14ac:dyDescent="0.25">
      <c r="A72" s="42" t="s">
        <v>1196</v>
      </c>
      <c r="B72" s="42" t="s">
        <v>1168</v>
      </c>
      <c r="C72" s="154">
        <v>2</v>
      </c>
      <c r="D72" s="154">
        <v>2</v>
      </c>
      <c r="E72" s="42"/>
      <c r="F72" s="42"/>
    </row>
    <row r="73" spans="1:6" x14ac:dyDescent="0.25">
      <c r="A73" s="42" t="s">
        <v>1196</v>
      </c>
      <c r="B73" s="42" t="s">
        <v>1182</v>
      </c>
      <c r="C73" s="154">
        <v>2</v>
      </c>
      <c r="D73" s="154">
        <v>2</v>
      </c>
      <c r="E73" s="42"/>
      <c r="F73" s="42"/>
    </row>
    <row r="74" spans="1:6" x14ac:dyDescent="0.25">
      <c r="A74" s="42" t="s">
        <v>1196</v>
      </c>
      <c r="B74" s="42" t="s">
        <v>1287</v>
      </c>
      <c r="C74" s="154">
        <v>5</v>
      </c>
      <c r="D74" s="154">
        <v>5</v>
      </c>
      <c r="E74" s="42"/>
      <c r="F74" s="42"/>
    </row>
    <row r="75" spans="1:6" x14ac:dyDescent="0.25">
      <c r="A75" s="42" t="s">
        <v>1196</v>
      </c>
      <c r="B75" s="42" t="s">
        <v>1281</v>
      </c>
      <c r="C75" s="154">
        <v>1</v>
      </c>
      <c r="D75" s="154">
        <v>1</v>
      </c>
      <c r="E75" s="42"/>
      <c r="F75" s="42"/>
    </row>
    <row r="76" spans="1:6" x14ac:dyDescent="0.25">
      <c r="A76" s="42" t="s">
        <v>1196</v>
      </c>
      <c r="B76" s="42" t="s">
        <v>1185</v>
      </c>
      <c r="C76" s="154">
        <v>4</v>
      </c>
      <c r="D76" s="154">
        <v>4</v>
      </c>
      <c r="E76" s="42"/>
      <c r="F76" s="42"/>
    </row>
    <row r="77" spans="1:6" x14ac:dyDescent="0.25">
      <c r="A77" s="42" t="s">
        <v>1196</v>
      </c>
      <c r="B77" s="42" t="s">
        <v>1288</v>
      </c>
      <c r="C77" s="154">
        <v>2</v>
      </c>
      <c r="D77" s="154">
        <v>2</v>
      </c>
      <c r="E77" s="42"/>
      <c r="F77" s="42"/>
    </row>
    <row r="78" spans="1:6" x14ac:dyDescent="0.25">
      <c r="A78" s="113" t="s">
        <v>884</v>
      </c>
      <c r="B78" s="113"/>
      <c r="C78" s="113">
        <f>SUM(C68:C77)</f>
        <v>21</v>
      </c>
      <c r="D78" s="113">
        <f>SUM(D68:D77)</f>
        <v>21</v>
      </c>
      <c r="E78" s="113">
        <f>SUM(E68:E77)</f>
        <v>0</v>
      </c>
      <c r="F78" s="113">
        <f>SUM(F68:F77)</f>
        <v>0</v>
      </c>
    </row>
    <row r="79" spans="1:6" x14ac:dyDescent="0.25">
      <c r="A79" s="42" t="s">
        <v>1197</v>
      </c>
      <c r="B79" s="42" t="s">
        <v>1199</v>
      </c>
      <c r="C79" s="154">
        <v>1</v>
      </c>
      <c r="D79" s="154">
        <v>1</v>
      </c>
      <c r="E79" s="42"/>
      <c r="F79" s="42" t="s">
        <v>0</v>
      </c>
    </row>
    <row r="80" spans="1:6" x14ac:dyDescent="0.25">
      <c r="A80" s="113" t="s">
        <v>884</v>
      </c>
      <c r="B80" s="113"/>
      <c r="C80" s="113">
        <f>SUM(C79)</f>
        <v>1</v>
      </c>
      <c r="D80" s="113">
        <f t="shared" ref="D80:F80" si="0">SUM(D79)</f>
        <v>1</v>
      </c>
      <c r="E80" s="113">
        <f t="shared" si="0"/>
        <v>0</v>
      </c>
      <c r="F80" s="113">
        <f t="shared" si="0"/>
        <v>0</v>
      </c>
    </row>
    <row r="81" spans="1:6" x14ac:dyDescent="0.25">
      <c r="A81" s="42" t="s">
        <v>1198</v>
      </c>
      <c r="B81" s="42" t="s">
        <v>1185</v>
      </c>
      <c r="C81" s="154">
        <v>1</v>
      </c>
      <c r="D81" s="154">
        <v>1</v>
      </c>
      <c r="E81" s="42" t="s">
        <v>0</v>
      </c>
      <c r="F81" s="42" t="s">
        <v>0</v>
      </c>
    </row>
    <row r="82" spans="1:6" x14ac:dyDescent="0.25">
      <c r="A82" s="113" t="s">
        <v>884</v>
      </c>
      <c r="B82" s="113"/>
      <c r="C82" s="113">
        <f>SUM(C81:C81)</f>
        <v>1</v>
      </c>
      <c r="D82" s="113">
        <f>SUM(D81:D81)</f>
        <v>1</v>
      </c>
      <c r="E82" s="113">
        <f>SUM(E81:E81)</f>
        <v>0</v>
      </c>
      <c r="F82" s="113">
        <f>SUM(F81:F81)</f>
        <v>0</v>
      </c>
    </row>
    <row r="83" spans="1:6" s="42" customFormat="1" ht="12" x14ac:dyDescent="0.2">
      <c r="A83" s="42" t="s">
        <v>1200</v>
      </c>
      <c r="B83" s="42" t="s">
        <v>1189</v>
      </c>
      <c r="C83" s="154">
        <v>1</v>
      </c>
      <c r="D83" s="154">
        <v>1</v>
      </c>
      <c r="E83" s="42" t="s">
        <v>0</v>
      </c>
      <c r="F83" s="42" t="s">
        <v>0</v>
      </c>
    </row>
    <row r="84" spans="1:6" x14ac:dyDescent="0.25">
      <c r="A84" s="42" t="s">
        <v>1200</v>
      </c>
      <c r="B84" s="42" t="s">
        <v>1167</v>
      </c>
      <c r="C84" s="154">
        <v>1</v>
      </c>
      <c r="D84" s="154">
        <v>1</v>
      </c>
      <c r="E84" s="42"/>
      <c r="F84" s="42"/>
    </row>
    <row r="85" spans="1:6" x14ac:dyDescent="0.25">
      <c r="A85" s="42" t="s">
        <v>1200</v>
      </c>
      <c r="B85" s="42" t="s">
        <v>1168</v>
      </c>
      <c r="C85" s="154">
        <v>1</v>
      </c>
      <c r="D85" s="154">
        <v>1</v>
      </c>
      <c r="E85" s="42"/>
      <c r="F85" s="42"/>
    </row>
    <row r="86" spans="1:6" x14ac:dyDescent="0.25">
      <c r="A86" s="42" t="s">
        <v>1200</v>
      </c>
      <c r="B86" s="42" t="s">
        <v>1169</v>
      </c>
      <c r="C86" s="154">
        <v>1</v>
      </c>
      <c r="D86" s="154">
        <v>1</v>
      </c>
      <c r="E86" s="42" t="s">
        <v>0</v>
      </c>
      <c r="F86" s="42" t="s">
        <v>0</v>
      </c>
    </row>
    <row r="87" spans="1:6" x14ac:dyDescent="0.25">
      <c r="A87" s="42" t="s">
        <v>1200</v>
      </c>
      <c r="B87" s="42" t="s">
        <v>1281</v>
      </c>
      <c r="C87" s="154">
        <v>1</v>
      </c>
      <c r="D87" s="154">
        <v>1</v>
      </c>
      <c r="E87" s="42" t="s">
        <v>0</v>
      </c>
      <c r="F87" s="42" t="s">
        <v>0</v>
      </c>
    </row>
    <row r="88" spans="1:6" x14ac:dyDescent="0.25">
      <c r="A88" s="42" t="s">
        <v>1200</v>
      </c>
      <c r="B88" s="42" t="s">
        <v>1185</v>
      </c>
      <c r="C88" s="154">
        <v>3</v>
      </c>
      <c r="D88" s="154">
        <v>3</v>
      </c>
      <c r="E88" s="42"/>
      <c r="F88" s="42"/>
    </row>
    <row r="89" spans="1:6" x14ac:dyDescent="0.25">
      <c r="A89" s="42" t="s">
        <v>1200</v>
      </c>
      <c r="B89" s="42" t="s">
        <v>1175</v>
      </c>
      <c r="C89" s="154">
        <v>1</v>
      </c>
      <c r="D89" s="154">
        <v>1</v>
      </c>
      <c r="E89" s="42"/>
      <c r="F89" s="42"/>
    </row>
    <row r="90" spans="1:6" x14ac:dyDescent="0.25">
      <c r="A90" s="113" t="s">
        <v>884</v>
      </c>
      <c r="B90" s="113"/>
      <c r="C90" s="113">
        <f>SUM(C83:C89)</f>
        <v>9</v>
      </c>
      <c r="D90" s="113">
        <f>SUM(D83:D89)</f>
        <v>9</v>
      </c>
      <c r="E90" s="113">
        <f>SUM(E83:E89)</f>
        <v>0</v>
      </c>
      <c r="F90" s="113">
        <f>SUM(F83:F89)</f>
        <v>0</v>
      </c>
    </row>
    <row r="91" spans="1:6" x14ac:dyDescent="0.25">
      <c r="A91" s="42" t="s">
        <v>1202</v>
      </c>
      <c r="B91" s="42" t="s">
        <v>1286</v>
      </c>
      <c r="C91" s="154">
        <v>1</v>
      </c>
      <c r="D91" s="154">
        <v>1</v>
      </c>
      <c r="E91" s="42" t="s">
        <v>0</v>
      </c>
      <c r="F91" s="42" t="s">
        <v>0</v>
      </c>
    </row>
    <row r="92" spans="1:6" x14ac:dyDescent="0.25">
      <c r="A92" s="113" t="s">
        <v>884</v>
      </c>
      <c r="B92" s="113"/>
      <c r="C92" s="113">
        <f>SUM(C91:C91)</f>
        <v>1</v>
      </c>
      <c r="D92" s="113">
        <f>SUM(D91:D91)</f>
        <v>1</v>
      </c>
      <c r="E92" s="113">
        <f>SUM(E91:E91)</f>
        <v>0</v>
      </c>
      <c r="F92" s="113">
        <f>SUM(F91:F91)</f>
        <v>0</v>
      </c>
    </row>
    <row r="93" spans="1:6" x14ac:dyDescent="0.25">
      <c r="A93" s="42" t="s">
        <v>1203</v>
      </c>
      <c r="B93" s="42" t="s">
        <v>1284</v>
      </c>
      <c r="C93" s="154">
        <v>1</v>
      </c>
      <c r="D93" s="154">
        <v>1</v>
      </c>
      <c r="E93" s="42" t="s">
        <v>0</v>
      </c>
      <c r="F93" s="42" t="s">
        <v>0</v>
      </c>
    </row>
    <row r="94" spans="1:6" x14ac:dyDescent="0.25">
      <c r="A94" s="42" t="s">
        <v>1203</v>
      </c>
      <c r="B94" s="42" t="s">
        <v>1281</v>
      </c>
      <c r="C94" s="154">
        <v>1</v>
      </c>
      <c r="D94" s="154">
        <v>1</v>
      </c>
      <c r="E94" s="42"/>
      <c r="F94" s="42"/>
    </row>
    <row r="95" spans="1:6" x14ac:dyDescent="0.25">
      <c r="A95" s="113" t="s">
        <v>884</v>
      </c>
      <c r="B95" s="113"/>
      <c r="C95" s="113">
        <f>SUM(C93:C94)</f>
        <v>2</v>
      </c>
      <c r="D95" s="113">
        <f t="shared" ref="D95" si="1">SUM(D93:D94)</f>
        <v>2</v>
      </c>
      <c r="E95" s="113">
        <f t="shared" ref="E95" si="2">SUM(E93:E94)</f>
        <v>0</v>
      </c>
      <c r="F95" s="113">
        <f t="shared" ref="F95" si="3">SUM(F93:F94)</f>
        <v>0</v>
      </c>
    </row>
    <row r="96" spans="1:6" s="42" customFormat="1" ht="12" x14ac:dyDescent="0.2">
      <c r="A96" s="42" t="s">
        <v>1205</v>
      </c>
      <c r="B96" s="42" t="s">
        <v>1193</v>
      </c>
      <c r="C96" s="154">
        <v>1</v>
      </c>
      <c r="D96" s="154">
        <v>1</v>
      </c>
      <c r="E96" s="42" t="s">
        <v>0</v>
      </c>
      <c r="F96" s="42" t="s">
        <v>0</v>
      </c>
    </row>
    <row r="97" spans="1:6" x14ac:dyDescent="0.25">
      <c r="A97" s="42" t="s">
        <v>1205</v>
      </c>
      <c r="B97" s="42" t="s">
        <v>1284</v>
      </c>
      <c r="C97" s="154">
        <v>1</v>
      </c>
      <c r="D97" s="154">
        <v>1</v>
      </c>
      <c r="E97" s="42"/>
      <c r="F97" s="42"/>
    </row>
    <row r="98" spans="1:6" x14ac:dyDescent="0.25">
      <c r="A98" s="42" t="s">
        <v>1205</v>
      </c>
      <c r="B98" s="42" t="s">
        <v>1170</v>
      </c>
      <c r="C98" s="154">
        <v>1</v>
      </c>
      <c r="D98" s="154">
        <v>1</v>
      </c>
      <c r="E98" s="42"/>
      <c r="F98" s="42"/>
    </row>
    <row r="99" spans="1:6" x14ac:dyDescent="0.25">
      <c r="A99" s="42" t="s">
        <v>1205</v>
      </c>
      <c r="B99" s="42" t="s">
        <v>1168</v>
      </c>
      <c r="C99" s="154">
        <v>1</v>
      </c>
      <c r="D99" s="154">
        <v>1</v>
      </c>
      <c r="E99" s="42" t="s">
        <v>0</v>
      </c>
      <c r="F99" s="42" t="s">
        <v>0</v>
      </c>
    </row>
    <row r="100" spans="1:6" x14ac:dyDescent="0.25">
      <c r="A100" s="42" t="s">
        <v>1205</v>
      </c>
      <c r="B100" s="42" t="s">
        <v>1182</v>
      </c>
      <c r="C100" s="154">
        <v>2</v>
      </c>
      <c r="D100" s="154">
        <v>2</v>
      </c>
      <c r="E100" s="42" t="s">
        <v>0</v>
      </c>
      <c r="F100" s="42" t="s">
        <v>0</v>
      </c>
    </row>
    <row r="101" spans="1:6" x14ac:dyDescent="0.25">
      <c r="A101" s="42" t="s">
        <v>1205</v>
      </c>
      <c r="B101" s="42" t="s">
        <v>1287</v>
      </c>
      <c r="C101" s="154">
        <v>4</v>
      </c>
      <c r="D101" s="154">
        <v>4</v>
      </c>
      <c r="E101" s="42" t="s">
        <v>0</v>
      </c>
      <c r="F101" s="42" t="s">
        <v>0</v>
      </c>
    </row>
    <row r="102" spans="1:6" x14ac:dyDescent="0.25">
      <c r="A102" s="42" t="s">
        <v>1205</v>
      </c>
      <c r="B102" s="42" t="s">
        <v>1281</v>
      </c>
      <c r="C102" s="154">
        <v>1</v>
      </c>
      <c r="D102" s="154">
        <v>1</v>
      </c>
      <c r="E102" s="42"/>
      <c r="F102" s="42"/>
    </row>
    <row r="103" spans="1:6" x14ac:dyDescent="0.25">
      <c r="A103" s="42" t="s">
        <v>1205</v>
      </c>
      <c r="B103" s="42" t="s">
        <v>1174</v>
      </c>
      <c r="C103" s="154">
        <v>2</v>
      </c>
      <c r="D103" s="154">
        <v>2</v>
      </c>
      <c r="E103" s="42"/>
      <c r="F103" s="42"/>
    </row>
    <row r="104" spans="1:6" x14ac:dyDescent="0.25">
      <c r="A104" s="42" t="s">
        <v>1205</v>
      </c>
      <c r="B104" s="42" t="s">
        <v>1175</v>
      </c>
      <c r="C104" s="154">
        <v>2</v>
      </c>
      <c r="D104" s="154">
        <v>2</v>
      </c>
      <c r="E104" s="42"/>
      <c r="F104" s="42"/>
    </row>
    <row r="105" spans="1:6" x14ac:dyDescent="0.25">
      <c r="A105" s="113" t="s">
        <v>884</v>
      </c>
      <c r="B105" s="113"/>
      <c r="C105" s="113">
        <f>SUM(C96:C104)</f>
        <v>15</v>
      </c>
      <c r="D105" s="113">
        <f>SUM(D96:D104)</f>
        <v>15</v>
      </c>
      <c r="E105" s="113">
        <f>SUM(E96:E104)</f>
        <v>0</v>
      </c>
      <c r="F105" s="113">
        <f>SUM(F96:F104)</f>
        <v>0</v>
      </c>
    </row>
    <row r="106" spans="1:6" x14ac:dyDescent="0.25">
      <c r="A106" s="113" t="s">
        <v>884</v>
      </c>
      <c r="B106" s="113"/>
      <c r="C106" s="113">
        <f>+C20+C27+C38+C51+C55+C60+C67+C78+C80+C82+C90+C92+C95+C105</f>
        <v>144</v>
      </c>
      <c r="D106" s="113">
        <f>+D20+D27+D38+D51+D55+D60+D67+D78+D80+D82+D90+D92+D95+D105</f>
        <v>144</v>
      </c>
      <c r="E106" s="113">
        <f>+E20+E27+E38+E51+E55+E60+E67+E78+E80+E82+E90+E92+E95+E105</f>
        <v>0</v>
      </c>
      <c r="F106" s="113">
        <f>+F20+F27+F38+F51+F55+F60+F67+F78+F80+F82+F90+F92+F95+F105</f>
        <v>0</v>
      </c>
    </row>
    <row r="107" spans="1:6" ht="36.75" customHeight="1" x14ac:dyDescent="0.25">
      <c r="A107" s="278"/>
      <c r="B107" s="278"/>
      <c r="C107" s="278"/>
      <c r="D107" s="278"/>
      <c r="E107" s="278"/>
      <c r="F107" s="278"/>
    </row>
  </sheetData>
  <mergeCells count="5">
    <mergeCell ref="A3:F3"/>
    <mergeCell ref="A5:F5"/>
    <mergeCell ref="A107:F107"/>
    <mergeCell ref="A1:F1"/>
    <mergeCell ref="A2:F2"/>
  </mergeCells>
  <pageMargins left="0.39370078740157483" right="0.16" top="0.39370078740157483" bottom="0.39370078740157483" header="0.31496062992125984" footer="0.31496062992125984"/>
  <pageSetup scale="8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ER73"/>
  <sheetViews>
    <sheetView workbookViewId="0">
      <selection activeCell="E5" sqref="E5"/>
    </sheetView>
  </sheetViews>
  <sheetFormatPr baseColWidth="10" defaultRowHeight="15" x14ac:dyDescent="0.25"/>
  <cols>
    <col min="1" max="1" width="4.140625" customWidth="1"/>
    <col min="2" max="2" width="5.140625" customWidth="1"/>
    <col min="3" max="4" width="8.7109375" customWidth="1"/>
    <col min="5" max="148" width="11.7109375" customWidth="1"/>
  </cols>
  <sheetData>
    <row r="1" spans="1:148" ht="25.5" customHeight="1" x14ac:dyDescent="0.25">
      <c r="A1" s="205" t="s">
        <v>1269</v>
      </c>
      <c r="B1" s="205"/>
      <c r="C1" s="205"/>
      <c r="D1" s="205"/>
      <c r="E1" s="205"/>
      <c r="F1" s="205"/>
      <c r="G1" s="205"/>
      <c r="H1" s="205"/>
      <c r="I1" s="205"/>
      <c r="J1" s="205"/>
    </row>
    <row r="2" spans="1:148" ht="25.5" customHeight="1" x14ac:dyDescent="0.25">
      <c r="A2" s="205" t="s">
        <v>1268</v>
      </c>
      <c r="B2" s="205"/>
      <c r="C2" s="205"/>
      <c r="D2" s="205"/>
      <c r="E2" s="205"/>
      <c r="F2" s="205"/>
      <c r="G2" s="205"/>
      <c r="H2" s="205"/>
      <c r="I2" s="205"/>
      <c r="J2" s="205"/>
    </row>
    <row r="3" spans="1:148" ht="44.25" customHeight="1" x14ac:dyDescent="0.25">
      <c r="A3" s="216"/>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6"/>
      <c r="AQ3" s="216"/>
      <c r="AR3" s="216"/>
      <c r="AS3" s="216"/>
      <c r="AT3" s="216"/>
      <c r="AU3" s="216"/>
      <c r="AV3" s="216"/>
      <c r="AW3" s="216"/>
      <c r="AX3" s="216"/>
      <c r="AY3" s="216"/>
      <c r="AZ3" s="216"/>
      <c r="BA3" s="216"/>
    </row>
    <row r="4" spans="1:148" x14ac:dyDescent="0.25">
      <c r="A4" s="298" t="s">
        <v>885</v>
      </c>
      <c r="B4" s="299" t="s">
        <v>886</v>
      </c>
      <c r="C4" s="300"/>
      <c r="D4" s="301"/>
      <c r="E4" s="63"/>
      <c r="F4" s="63" t="s">
        <v>0</v>
      </c>
      <c r="G4" s="63" t="s">
        <v>0</v>
      </c>
      <c r="H4" s="63" t="s">
        <v>0</v>
      </c>
      <c r="I4" s="63" t="s">
        <v>0</v>
      </c>
      <c r="J4" s="63" t="s">
        <v>0</v>
      </c>
      <c r="K4" s="63" t="s">
        <v>0</v>
      </c>
      <c r="L4" s="63" t="s">
        <v>0</v>
      </c>
      <c r="M4" s="63" t="s">
        <v>0</v>
      </c>
      <c r="N4" s="63" t="s">
        <v>0</v>
      </c>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t="s">
        <v>0</v>
      </c>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row>
    <row r="5" spans="1:148" x14ac:dyDescent="0.25">
      <c r="A5" s="298"/>
      <c r="B5" s="302"/>
      <c r="C5" s="303"/>
      <c r="D5" s="304"/>
      <c r="E5" s="187">
        <f>+E6*12</f>
        <v>887837.02843326936</v>
      </c>
      <c r="F5" s="187">
        <f>+F6*12</f>
        <v>526440.42709040467</v>
      </c>
      <c r="G5" s="187">
        <f t="shared" ref="G5:BQ5" si="0">+G6*12</f>
        <v>261282.64252733733</v>
      </c>
      <c r="H5" s="187">
        <f t="shared" si="0"/>
        <v>234281.90284109351</v>
      </c>
      <c r="I5" s="187">
        <f t="shared" si="0"/>
        <v>210710.60272063097</v>
      </c>
      <c r="J5" s="187">
        <f t="shared" si="0"/>
        <v>204639.05556435214</v>
      </c>
      <c r="K5" s="187">
        <f t="shared" si="0"/>
        <v>167418.96437201201</v>
      </c>
      <c r="L5" s="187">
        <f t="shared" si="0"/>
        <v>171492.51875776381</v>
      </c>
      <c r="M5" s="187">
        <f t="shared" si="0"/>
        <v>180022.76006907053</v>
      </c>
      <c r="N5" s="187">
        <f t="shared" si="0"/>
        <v>180022.76006907053</v>
      </c>
      <c r="O5" s="187">
        <f t="shared" si="0"/>
        <v>94128.625601465275</v>
      </c>
      <c r="P5" s="187">
        <f t="shared" si="0"/>
        <v>89689.987636905411</v>
      </c>
      <c r="Q5" s="187">
        <f t="shared" si="0"/>
        <v>158753.23696310335</v>
      </c>
      <c r="R5" s="187">
        <f t="shared" si="0"/>
        <v>112847.15823216512</v>
      </c>
      <c r="S5" s="187">
        <f t="shared" si="0"/>
        <v>117012.57514865499</v>
      </c>
      <c r="T5" s="187">
        <f t="shared" si="0"/>
        <v>112356.45978297977</v>
      </c>
      <c r="U5" s="187">
        <f t="shared" si="0"/>
        <v>453310.99147949694</v>
      </c>
      <c r="V5" s="187">
        <f t="shared" si="0"/>
        <v>356259.91703915806</v>
      </c>
      <c r="W5" s="187">
        <f t="shared" si="0"/>
        <v>247378.94158197378</v>
      </c>
      <c r="X5" s="187">
        <f t="shared" si="0"/>
        <v>155406.38447503009</v>
      </c>
      <c r="Y5" s="187">
        <f t="shared" si="0"/>
        <v>159494.97631241116</v>
      </c>
      <c r="Z5" s="187">
        <f t="shared" si="0"/>
        <v>159670.52284240568</v>
      </c>
      <c r="AA5" s="187">
        <f t="shared" si="0"/>
        <v>156845.06846714052</v>
      </c>
      <c r="AB5" s="187">
        <f t="shared" si="0"/>
        <v>132841.00699477311</v>
      </c>
      <c r="AC5" s="187">
        <f t="shared" si="0"/>
        <v>132841.00699477311</v>
      </c>
      <c r="AD5" s="187">
        <f t="shared" si="0"/>
        <v>155406.38447503009</v>
      </c>
      <c r="AE5" s="187">
        <f t="shared" si="0"/>
        <v>134133.88920951888</v>
      </c>
      <c r="AF5" s="187">
        <f t="shared" si="0"/>
        <v>127600.55212772006</v>
      </c>
      <c r="AG5" s="187">
        <f t="shared" si="0"/>
        <v>127740.25351328595</v>
      </c>
      <c r="AH5" s="187">
        <f t="shared" si="0"/>
        <v>128020.26894160744</v>
      </c>
      <c r="AI5" s="187">
        <f t="shared" si="0"/>
        <v>127600.55212772006</v>
      </c>
      <c r="AJ5" s="187">
        <f t="shared" si="0"/>
        <v>122390.36502650628</v>
      </c>
      <c r="AK5" s="187">
        <f t="shared" si="0"/>
        <v>206940.51342907269</v>
      </c>
      <c r="AL5" s="187">
        <f t="shared" si="0"/>
        <v>163616.94296762822</v>
      </c>
      <c r="AM5" s="187">
        <f t="shared" si="0"/>
        <v>160300.32167938765</v>
      </c>
      <c r="AN5" s="187">
        <f t="shared" si="0"/>
        <v>156500.16598079825</v>
      </c>
      <c r="AO5" s="187">
        <f t="shared" si="0"/>
        <v>156500.16598079825</v>
      </c>
      <c r="AP5" s="187">
        <f t="shared" si="0"/>
        <v>127880.01676325861</v>
      </c>
      <c r="AQ5" s="187">
        <f t="shared" si="0"/>
        <v>110313.65675943138</v>
      </c>
      <c r="AR5" s="187">
        <f t="shared" si="0"/>
        <v>87938.039635751775</v>
      </c>
      <c r="AS5" s="187">
        <f t="shared" si="0"/>
        <v>91755.975288408968</v>
      </c>
      <c r="AT5" s="187">
        <f t="shared" si="0"/>
        <v>360241.56461083656</v>
      </c>
      <c r="AU5" s="187">
        <f t="shared" si="0"/>
        <v>198122.24485316564</v>
      </c>
      <c r="AV5" s="187">
        <f t="shared" si="0"/>
        <v>163930.51619394205</v>
      </c>
      <c r="AW5" s="187">
        <f t="shared" si="0"/>
        <v>121472.96458811918</v>
      </c>
      <c r="AX5" s="187">
        <f t="shared" si="0"/>
        <v>122791.84675721158</v>
      </c>
      <c r="AY5" s="187">
        <f t="shared" si="0"/>
        <v>112356.45978297977</v>
      </c>
      <c r="AZ5" s="187">
        <f t="shared" si="0"/>
        <v>99770.460338848556</v>
      </c>
      <c r="BA5" s="187">
        <f t="shared" si="0"/>
        <v>103577.37079060689</v>
      </c>
      <c r="BB5" s="187">
        <f t="shared" si="0"/>
        <v>93992.814535128477</v>
      </c>
      <c r="BC5" s="187">
        <f t="shared" si="0"/>
        <v>93992.814535128477</v>
      </c>
      <c r="BD5" s="187">
        <f t="shared" si="0"/>
        <v>100624.11202688352</v>
      </c>
      <c r="BE5" s="187">
        <f t="shared" si="0"/>
        <v>89689.987636905411</v>
      </c>
      <c r="BF5" s="187">
        <f t="shared" si="0"/>
        <v>89689.987636905411</v>
      </c>
      <c r="BG5" s="187">
        <f t="shared" si="0"/>
        <v>89689.987636905411</v>
      </c>
      <c r="BH5" s="187">
        <f t="shared" si="0"/>
        <v>67794.593399617268</v>
      </c>
      <c r="BI5" s="187">
        <f t="shared" si="0"/>
        <v>68204.661603728804</v>
      </c>
      <c r="BJ5" s="187">
        <f t="shared" si="0"/>
        <v>65882.621432334621</v>
      </c>
      <c r="BK5" s="187">
        <f t="shared" si="0"/>
        <v>67794.593399617268</v>
      </c>
      <c r="BL5" s="187">
        <f t="shared" si="0"/>
        <v>68477.568108310559</v>
      </c>
      <c r="BM5" s="187">
        <f t="shared" si="0"/>
        <v>68204.661603728804</v>
      </c>
      <c r="BN5" s="187">
        <f t="shared" si="0"/>
        <v>68204.661603728804</v>
      </c>
      <c r="BO5" s="187">
        <f t="shared" si="0"/>
        <v>68395.519743595418</v>
      </c>
      <c r="BP5" s="187">
        <f t="shared" si="0"/>
        <v>68204.661603728804</v>
      </c>
      <c r="BQ5" s="187">
        <f t="shared" si="0"/>
        <v>68395.519743595418</v>
      </c>
      <c r="BR5" s="187">
        <f t="shared" ref="BR5:EC5" si="1">+BR6*12</f>
        <v>68422.770082407878</v>
      </c>
      <c r="BS5" s="187">
        <f t="shared" si="1"/>
        <v>68450.323756376165</v>
      </c>
      <c r="BT5" s="187">
        <f t="shared" si="1"/>
        <v>65882.621432334621</v>
      </c>
      <c r="BU5" s="187">
        <f t="shared" si="1"/>
        <v>65951.106492050298</v>
      </c>
      <c r="BV5" s="187">
        <f t="shared" si="1"/>
        <v>65814.377843367954</v>
      </c>
      <c r="BW5" s="187">
        <f t="shared" si="1"/>
        <v>65814.377843367954</v>
      </c>
      <c r="BX5" s="187">
        <f t="shared" si="1"/>
        <v>65814.377843367954</v>
      </c>
      <c r="BY5" s="187">
        <f t="shared" si="1"/>
        <v>65677.649194685626</v>
      </c>
      <c r="BZ5" s="187">
        <f t="shared" si="1"/>
        <v>65609.225999376707</v>
      </c>
      <c r="CA5" s="187">
        <f t="shared" si="1"/>
        <v>65609.225999376707</v>
      </c>
      <c r="CB5" s="187">
        <f t="shared" si="1"/>
        <v>65609.225999376707</v>
      </c>
      <c r="CC5" s="187">
        <f t="shared" si="1"/>
        <v>253453.64943622198</v>
      </c>
      <c r="CD5" s="187">
        <f t="shared" si="1"/>
        <v>139421.9088695189</v>
      </c>
      <c r="CE5" s="187">
        <f t="shared" si="1"/>
        <v>125200.65731640239</v>
      </c>
      <c r="CF5" s="187">
        <f t="shared" si="1"/>
        <v>93992.814535128477</v>
      </c>
      <c r="CG5" s="187">
        <f t="shared" si="1"/>
        <v>122390.36502650628</v>
      </c>
      <c r="CH5" s="187">
        <f t="shared" si="1"/>
        <v>192364.86725350356</v>
      </c>
      <c r="CI5" s="187">
        <f t="shared" si="1"/>
        <v>99517.49059008203</v>
      </c>
      <c r="CJ5" s="187">
        <f t="shared" si="1"/>
        <v>132987.29311171133</v>
      </c>
      <c r="CK5" s="187">
        <f t="shared" si="1"/>
        <v>99517.49059008203</v>
      </c>
      <c r="CL5" s="187">
        <f t="shared" si="1"/>
        <v>247378.94158197378</v>
      </c>
      <c r="CM5" s="187">
        <f t="shared" si="1"/>
        <v>180022.76006907053</v>
      </c>
      <c r="CN5" s="187">
        <f t="shared" si="1"/>
        <v>133861.88266735923</v>
      </c>
      <c r="CO5" s="187">
        <f t="shared" si="1"/>
        <v>96344.277846145444</v>
      </c>
      <c r="CP5" s="187">
        <f t="shared" si="1"/>
        <v>106296.42408583924</v>
      </c>
      <c r="CQ5" s="187">
        <f t="shared" si="1"/>
        <v>93992.814535128477</v>
      </c>
      <c r="CR5" s="187">
        <f t="shared" si="1"/>
        <v>93992.814535128477</v>
      </c>
      <c r="CS5" s="187">
        <f t="shared" si="1"/>
        <v>93992.814535128477</v>
      </c>
      <c r="CT5" s="187">
        <f t="shared" si="1"/>
        <v>88019.126405751798</v>
      </c>
      <c r="CU5" s="187">
        <f t="shared" si="1"/>
        <v>299793.07679294696</v>
      </c>
      <c r="CV5" s="187">
        <f t="shared" si="1"/>
        <v>155572.73010027336</v>
      </c>
      <c r="CW5" s="187">
        <f t="shared" si="1"/>
        <v>191013.99190728267</v>
      </c>
      <c r="CX5" s="187">
        <f t="shared" si="1"/>
        <v>107013.18038694368</v>
      </c>
      <c r="CY5" s="187">
        <f t="shared" si="1"/>
        <v>106898.56962260249</v>
      </c>
      <c r="CZ5" s="187">
        <f t="shared" si="1"/>
        <v>106898.56962260249</v>
      </c>
      <c r="DA5" s="187">
        <f t="shared" si="1"/>
        <v>94128.625601465275</v>
      </c>
      <c r="DB5" s="187">
        <f t="shared" si="1"/>
        <v>107010.09642431932</v>
      </c>
      <c r="DC5" s="187">
        <f t="shared" si="1"/>
        <v>89939.127736905415</v>
      </c>
      <c r="DD5" s="187">
        <f t="shared" si="1"/>
        <v>198617.55960412795</v>
      </c>
      <c r="DE5" s="187">
        <f t="shared" si="1"/>
        <v>93992.814535128477</v>
      </c>
      <c r="DF5" s="187">
        <f t="shared" si="1"/>
        <v>184242.58278908697</v>
      </c>
      <c r="DG5" s="187">
        <f t="shared" si="1"/>
        <v>293592.65795294696</v>
      </c>
      <c r="DH5" s="187">
        <f t="shared" si="1"/>
        <v>196854.4739149863</v>
      </c>
      <c r="DI5" s="187">
        <f t="shared" si="1"/>
        <v>155572.73010027336</v>
      </c>
      <c r="DJ5" s="187">
        <f t="shared" si="1"/>
        <v>155572.73010027336</v>
      </c>
      <c r="DK5" s="187">
        <f t="shared" si="1"/>
        <v>155572.73010027336</v>
      </c>
      <c r="DL5" s="187">
        <f t="shared" si="1"/>
        <v>122275.24544650625</v>
      </c>
      <c r="DM5" s="187">
        <f t="shared" si="1"/>
        <v>122275.24544650625</v>
      </c>
      <c r="DN5" s="187">
        <f t="shared" si="1"/>
        <v>106898.56962260249</v>
      </c>
      <c r="DO5" s="187">
        <f t="shared" si="1"/>
        <v>106898.56962260249</v>
      </c>
      <c r="DP5" s="187">
        <f t="shared" si="1"/>
        <v>132861.81339171133</v>
      </c>
      <c r="DQ5" s="187">
        <f t="shared" si="1"/>
        <v>132861.81339171133</v>
      </c>
      <c r="DR5" s="187">
        <f t="shared" si="1"/>
        <v>106898.56962260249</v>
      </c>
      <c r="DS5" s="187">
        <f t="shared" si="1"/>
        <v>94128.625601465275</v>
      </c>
      <c r="DT5" s="187">
        <f t="shared" si="1"/>
        <v>106898.56962260249</v>
      </c>
      <c r="DU5" s="187">
        <f t="shared" si="1"/>
        <v>93992.814535128477</v>
      </c>
      <c r="DV5" s="187">
        <f t="shared" si="1"/>
        <v>93992.814535128477</v>
      </c>
      <c r="DW5" s="187">
        <f t="shared" si="1"/>
        <v>93992.814535128477</v>
      </c>
      <c r="DX5" s="187">
        <f t="shared" si="1"/>
        <v>93992.814535128477</v>
      </c>
      <c r="DY5" s="187">
        <f t="shared" si="1"/>
        <v>89689.987636905411</v>
      </c>
      <c r="DZ5" s="187">
        <f t="shared" si="1"/>
        <v>89689.987636905411</v>
      </c>
      <c r="EA5" s="187">
        <f t="shared" si="1"/>
        <v>106898.56962260249</v>
      </c>
      <c r="EB5" s="187">
        <f t="shared" si="1"/>
        <v>196854.4739149863</v>
      </c>
      <c r="EC5" s="187">
        <f t="shared" si="1"/>
        <v>94128.625601465275</v>
      </c>
      <c r="ED5" s="187">
        <f t="shared" ref="ED5:ER5" si="2">+ED6*12</f>
        <v>293592.65795294696</v>
      </c>
      <c r="EE5" s="187">
        <f t="shared" si="2"/>
        <v>196854.4739149863</v>
      </c>
      <c r="EF5" s="187">
        <f t="shared" si="2"/>
        <v>112356.45978297977</v>
      </c>
      <c r="EG5" s="187">
        <f t="shared" si="2"/>
        <v>106898.56962260249</v>
      </c>
      <c r="EH5" s="187">
        <f t="shared" si="2"/>
        <v>122275.24544650625</v>
      </c>
      <c r="EI5" s="187">
        <f t="shared" si="2"/>
        <v>122275.24544650625</v>
      </c>
      <c r="EJ5" s="187">
        <f t="shared" si="2"/>
        <v>132861.81339171133</v>
      </c>
      <c r="EK5" s="187">
        <f t="shared" si="2"/>
        <v>106898.56962260249</v>
      </c>
      <c r="EL5" s="187">
        <f t="shared" si="2"/>
        <v>106898.56962260249</v>
      </c>
      <c r="EM5" s="187">
        <f t="shared" si="2"/>
        <v>106898.56962260249</v>
      </c>
      <c r="EN5" s="187">
        <f t="shared" si="2"/>
        <v>94128.625601465275</v>
      </c>
      <c r="EO5" s="187">
        <f t="shared" si="2"/>
        <v>87938.039635751775</v>
      </c>
      <c r="EP5" s="187">
        <f t="shared" si="2"/>
        <v>87938.039635751775</v>
      </c>
      <c r="EQ5" s="187">
        <f t="shared" si="2"/>
        <v>89689.987636905411</v>
      </c>
      <c r="ER5" s="187">
        <f t="shared" si="2"/>
        <v>89689.987636905411</v>
      </c>
    </row>
    <row r="6" spans="1:148" ht="30" customHeight="1" x14ac:dyDescent="0.25">
      <c r="A6" s="298"/>
      <c r="B6" s="287" t="s">
        <v>887</v>
      </c>
      <c r="C6" s="288"/>
      <c r="D6" s="289"/>
      <c r="E6" s="186">
        <f>+E15+E8+E7+E23</f>
        <v>73986.419036105784</v>
      </c>
      <c r="F6" s="186">
        <f t="shared" ref="F6:I6" si="3">+F15+F8+F7+F23</f>
        <v>43870.035590867054</v>
      </c>
      <c r="G6" s="186">
        <f t="shared" si="3"/>
        <v>21773.553543944778</v>
      </c>
      <c r="H6" s="186">
        <f t="shared" si="3"/>
        <v>19523.491903424459</v>
      </c>
      <c r="I6" s="186">
        <f t="shared" si="3"/>
        <v>17559.216893385914</v>
      </c>
      <c r="J6" s="186">
        <f t="shared" ref="J6" si="4">+J15+J8+J7+J23</f>
        <v>17053.254630362677</v>
      </c>
      <c r="K6" s="186">
        <f t="shared" ref="K6" si="5">+K15+K8+K7+K23</f>
        <v>13951.580364334335</v>
      </c>
      <c r="L6" s="186">
        <f t="shared" ref="L6:M6" si="6">+L15+L8+L7+L23</f>
        <v>14291.043229813651</v>
      </c>
      <c r="M6" s="186">
        <f t="shared" si="6"/>
        <v>15001.896672422545</v>
      </c>
      <c r="N6" s="186">
        <f t="shared" ref="N6" si="7">+N15+N8+N7+N23</f>
        <v>15001.896672422545</v>
      </c>
      <c r="O6" s="186">
        <f t="shared" ref="O6" si="8">+O15+O8+O7+O23</f>
        <v>7844.0521334554396</v>
      </c>
      <c r="P6" s="186">
        <f t="shared" ref="P6:Q6" si="9">+P15+P8+P7+P23</f>
        <v>7474.1656364087839</v>
      </c>
      <c r="Q6" s="186">
        <f t="shared" si="9"/>
        <v>13229.436413591946</v>
      </c>
      <c r="R6" s="186">
        <f t="shared" ref="R6" si="10">+R15+R8+R7+R23</f>
        <v>9403.9298526804268</v>
      </c>
      <c r="S6" s="186">
        <f t="shared" ref="S6" si="11">+S15+S8+S7+S23</f>
        <v>9751.0479290545827</v>
      </c>
      <c r="T6" s="186">
        <f t="shared" ref="T6:U6" si="12">+T15+T8+T7+T23</f>
        <v>9363.0383152483137</v>
      </c>
      <c r="U6" s="186">
        <f t="shared" si="12"/>
        <v>37775.915956624747</v>
      </c>
      <c r="V6" s="186">
        <f t="shared" ref="V6" si="13">+V15+V8+V7+V23</f>
        <v>29688.326419929836</v>
      </c>
      <c r="W6" s="186">
        <f t="shared" ref="W6" si="14">+W15+W8+W7+W23</f>
        <v>20614.911798497815</v>
      </c>
      <c r="X6" s="186">
        <f t="shared" ref="X6:Y6" si="15">+X15+X8+X7+X23</f>
        <v>12950.532039585842</v>
      </c>
      <c r="Y6" s="186">
        <f t="shared" si="15"/>
        <v>13291.248026034264</v>
      </c>
      <c r="Z6" s="186">
        <f t="shared" ref="Z6" si="16">+Z15+Z8+Z7+Z23</f>
        <v>13305.876903533806</v>
      </c>
      <c r="AA6" s="186">
        <f t="shared" ref="AA6" si="17">+AA15+AA8+AA7+AA23</f>
        <v>13070.42237226171</v>
      </c>
      <c r="AB6" s="186">
        <f t="shared" ref="AB6:AC6" si="18">+AB15+AB8+AB7+AB23</f>
        <v>11070.083916231093</v>
      </c>
      <c r="AC6" s="186">
        <f t="shared" si="18"/>
        <v>11070.083916231093</v>
      </c>
      <c r="AD6" s="186">
        <f t="shared" ref="AD6" si="19">+AD15+AD8+AD7+AD23</f>
        <v>12950.532039585842</v>
      </c>
      <c r="AE6" s="186">
        <f t="shared" ref="AE6" si="20">+AE15+AE8+AE7+AE23</f>
        <v>11177.824100793239</v>
      </c>
      <c r="AF6" s="186">
        <f t="shared" ref="AF6:AG6" si="21">+AF15+AF8+AF7+AF23</f>
        <v>10633.379343976672</v>
      </c>
      <c r="AG6" s="186">
        <f t="shared" si="21"/>
        <v>10645.021126107162</v>
      </c>
      <c r="AH6" s="186">
        <f t="shared" ref="AH6" si="22">+AH15+AH8+AH7+AH23</f>
        <v>10668.355745133953</v>
      </c>
      <c r="AI6" s="186">
        <f t="shared" ref="AI6" si="23">+AI15+AI8+AI7+AI23</f>
        <v>10633.379343976672</v>
      </c>
      <c r="AJ6" s="186">
        <f t="shared" ref="AJ6:AK6" si="24">+AJ15+AJ8+AJ7+AJ23</f>
        <v>10199.19708554219</v>
      </c>
      <c r="AK6" s="186">
        <f t="shared" si="24"/>
        <v>17245.042785756057</v>
      </c>
      <c r="AL6" s="186">
        <f t="shared" ref="AL6" si="25">+AL15+AL8+AL7+AL23</f>
        <v>13634.745247302351</v>
      </c>
      <c r="AM6" s="186">
        <f t="shared" ref="AM6" si="26">+AM15+AM8+AM7+AM23</f>
        <v>13358.360139948971</v>
      </c>
      <c r="AN6" s="186">
        <f t="shared" ref="AN6:AO6" si="27">+AN15+AN8+AN7+AN23</f>
        <v>13041.680498399855</v>
      </c>
      <c r="AO6" s="186">
        <f t="shared" si="27"/>
        <v>13041.680498399855</v>
      </c>
      <c r="AP6" s="186">
        <f t="shared" ref="AP6" si="28">+AP15+AP8+AP7+AP23</f>
        <v>10656.668063604884</v>
      </c>
      <c r="AQ6" s="186">
        <f t="shared" ref="AQ6" si="29">+AQ15+AQ8+AQ7+AQ23</f>
        <v>9192.8047299526152</v>
      </c>
      <c r="AR6" s="186">
        <f t="shared" ref="AR6:AS6" si="30">+AR15+AR8+AR7+AR23</f>
        <v>7328.1699696459818</v>
      </c>
      <c r="AS6" s="186">
        <f t="shared" si="30"/>
        <v>7646.3312740340807</v>
      </c>
      <c r="AT6" s="186">
        <f t="shared" ref="AT6" si="31">+AT15+AT8+AT7+AT23</f>
        <v>30020.130384236378</v>
      </c>
      <c r="AU6" s="186">
        <f t="shared" ref="AU6" si="32">+AU15+AU8+AU7+AU23</f>
        <v>16510.187071097138</v>
      </c>
      <c r="AV6" s="186">
        <f t="shared" ref="AV6:AW6" si="33">+AV15+AV8+AV7+AV23</f>
        <v>13660.876349495171</v>
      </c>
      <c r="AW6" s="186">
        <f t="shared" si="33"/>
        <v>10122.747049009931</v>
      </c>
      <c r="AX6" s="186">
        <f t="shared" ref="AX6:BA6" si="34">+AX15+AX8+AX7+AX23</f>
        <v>10232.653896434298</v>
      </c>
      <c r="AY6" s="186">
        <f t="shared" si="34"/>
        <v>9363.0383152483137</v>
      </c>
      <c r="AZ6" s="186">
        <f t="shared" si="34"/>
        <v>8314.2050282373802</v>
      </c>
      <c r="BA6" s="186">
        <f t="shared" si="34"/>
        <v>8631.4475658839074</v>
      </c>
      <c r="BB6" s="186">
        <f t="shared" ref="BB6" si="35">+BB15+BB8+BB7+BB23</f>
        <v>7832.73454459404</v>
      </c>
      <c r="BC6" s="186">
        <f t="shared" ref="BC6" si="36">+BC15+BC8+BC7+BC23</f>
        <v>7832.73454459404</v>
      </c>
      <c r="BD6" s="186">
        <f t="shared" ref="BD6:BE6" si="37">+BD15+BD8+BD7+BD23</f>
        <v>8385.3426689069602</v>
      </c>
      <c r="BE6" s="186">
        <f t="shared" si="37"/>
        <v>7474.1656364087839</v>
      </c>
      <c r="BF6" s="186">
        <f t="shared" ref="BF6" si="38">+BF15+BF8+BF7+BF23</f>
        <v>7474.1656364087839</v>
      </c>
      <c r="BG6" s="186">
        <f t="shared" ref="BG6" si="39">+BG15+BG8+BG7+BG23</f>
        <v>7474.1656364087839</v>
      </c>
      <c r="BH6" s="186">
        <f t="shared" ref="BH6:BI6" si="40">+BH15+BH8+BH7+BH23</f>
        <v>5649.5494499681063</v>
      </c>
      <c r="BI6" s="186">
        <f t="shared" si="40"/>
        <v>5683.7218003107337</v>
      </c>
      <c r="BJ6" s="186">
        <f t="shared" ref="BJ6" si="41">+BJ15+BJ8+BJ7+BJ23</f>
        <v>5490.2184526945512</v>
      </c>
      <c r="BK6" s="186">
        <f t="shared" ref="BK6" si="42">+BK15+BK8+BK7+BK23</f>
        <v>5649.5494499681063</v>
      </c>
      <c r="BL6" s="186">
        <f t="shared" ref="BL6:BM6" si="43">+BL15+BL8+BL7+BL23</f>
        <v>5706.4640090258799</v>
      </c>
      <c r="BM6" s="186">
        <f t="shared" si="43"/>
        <v>5683.7218003107337</v>
      </c>
      <c r="BN6" s="186">
        <f t="shared" ref="BN6" si="44">+BN15+BN8+BN7+BN23</f>
        <v>5683.7218003107337</v>
      </c>
      <c r="BO6" s="186">
        <f t="shared" ref="BO6" si="45">+BO15+BO8+BO7+BO23</f>
        <v>5699.6266452996178</v>
      </c>
      <c r="BP6" s="186">
        <f t="shared" ref="BP6:BQ6" si="46">+BP15+BP8+BP7+BP23</f>
        <v>5683.7218003107337</v>
      </c>
      <c r="BQ6" s="186">
        <f t="shared" si="46"/>
        <v>5699.6266452996178</v>
      </c>
      <c r="BR6" s="186">
        <f t="shared" ref="BR6" si="47">+BR15+BR8+BR7+BR23</f>
        <v>5701.8975068673235</v>
      </c>
      <c r="BS6" s="186">
        <f t="shared" ref="BS6" si="48">+BS15+BS8+BS7+BS23</f>
        <v>5704.1936463646807</v>
      </c>
      <c r="BT6" s="186">
        <f t="shared" ref="BT6:BU6" si="49">+BT15+BT8+BT7+BT23</f>
        <v>5490.2184526945512</v>
      </c>
      <c r="BU6" s="186">
        <f t="shared" si="49"/>
        <v>5495.9255410041915</v>
      </c>
      <c r="BV6" s="186">
        <f t="shared" ref="BV6" si="50">+BV15+BV8+BV7+BV23</f>
        <v>5484.5314869473295</v>
      </c>
      <c r="BW6" s="186">
        <f t="shared" ref="BW6" si="51">+BW15+BW8+BW7+BW23</f>
        <v>5484.5314869473295</v>
      </c>
      <c r="BX6" s="186">
        <f t="shared" ref="BX6:BY6" si="52">+BX15+BX8+BX7+BX23</f>
        <v>5484.5314869473295</v>
      </c>
      <c r="BY6" s="186">
        <f t="shared" si="52"/>
        <v>5473.1374328904685</v>
      </c>
      <c r="BZ6" s="186">
        <f t="shared" ref="BZ6" si="53">+BZ15+BZ8+BZ7+BZ23</f>
        <v>5467.4354999480593</v>
      </c>
      <c r="CA6" s="186">
        <f t="shared" ref="CA6" si="54">+CA15+CA8+CA7+CA23</f>
        <v>5467.4354999480593</v>
      </c>
      <c r="CB6" s="186">
        <f t="shared" ref="CB6:CC6" si="55">+CB15+CB8+CB7+CB23</f>
        <v>5467.4354999480593</v>
      </c>
      <c r="CC6" s="186">
        <f t="shared" si="55"/>
        <v>21121.137453018498</v>
      </c>
      <c r="CD6" s="186">
        <f t="shared" ref="CD6" si="56">+CD15+CD8+CD7+CD23</f>
        <v>11618.49240579324</v>
      </c>
      <c r="CE6" s="186">
        <f t="shared" ref="CE6" si="57">+CE15+CE8+CE7+CE23</f>
        <v>10433.388109700199</v>
      </c>
      <c r="CF6" s="186">
        <f t="shared" ref="CF6:CG6" si="58">+CF15+CF8+CF7+CF23</f>
        <v>7832.73454459404</v>
      </c>
      <c r="CG6" s="186">
        <f t="shared" si="58"/>
        <v>10199.19708554219</v>
      </c>
      <c r="CH6" s="186">
        <f t="shared" ref="CH6" si="59">+CH15+CH8+CH7+CH23</f>
        <v>16030.40560445863</v>
      </c>
      <c r="CI6" s="186">
        <f t="shared" ref="CI6" si="60">+CI15+CI8+CI7+CI23</f>
        <v>8293.1242158401692</v>
      </c>
      <c r="CJ6" s="186">
        <f t="shared" ref="CJ6:CK6" si="61">+CJ15+CJ8+CJ7+CJ23</f>
        <v>11082.274425975944</v>
      </c>
      <c r="CK6" s="186">
        <f t="shared" si="61"/>
        <v>8293.1242158401692</v>
      </c>
      <c r="CL6" s="186">
        <f t="shared" ref="CL6" si="62">+CL15+CL8+CL7+CL23</f>
        <v>20614.911798497815</v>
      </c>
      <c r="CM6" s="186">
        <f t="shared" ref="CM6" si="63">+CM15+CM8+CM7+CM23</f>
        <v>15001.896672422545</v>
      </c>
      <c r="CN6" s="186">
        <f t="shared" ref="CN6:CO6" si="64">+CN15+CN8+CN7+CN23</f>
        <v>11155.156888946602</v>
      </c>
      <c r="CO6" s="186">
        <f t="shared" si="64"/>
        <v>8028.6898205121197</v>
      </c>
      <c r="CP6" s="186">
        <f t="shared" ref="CP6" si="65">+CP15+CP8+CP7+CP23</f>
        <v>8858.0353404866037</v>
      </c>
      <c r="CQ6" s="186">
        <f t="shared" ref="CQ6" si="66">+CQ15+CQ8+CQ7+CQ23</f>
        <v>7832.73454459404</v>
      </c>
      <c r="CR6" s="186">
        <f t="shared" ref="CR6:CS6" si="67">+CR15+CR8+CR7+CR23</f>
        <v>7832.73454459404</v>
      </c>
      <c r="CS6" s="186">
        <f t="shared" si="67"/>
        <v>7832.73454459404</v>
      </c>
      <c r="CT6" s="186">
        <f t="shared" ref="CT6" si="68">+CT15+CT8+CT7+CT23</f>
        <v>7334.9272004793165</v>
      </c>
      <c r="CU6" s="186">
        <f t="shared" ref="CU6" si="69">+CU15+CU8+CU7+CU23</f>
        <v>24982.756399412247</v>
      </c>
      <c r="CV6" s="186">
        <f t="shared" ref="CV6:CW6" si="70">+CV15+CV8+CV7+CV23</f>
        <v>12964.39417502278</v>
      </c>
      <c r="CW6" s="186">
        <f t="shared" si="70"/>
        <v>15917.832658940224</v>
      </c>
      <c r="CX6" s="186">
        <f t="shared" ref="CX6" si="71">+CX15+CX8+CX7+CX23</f>
        <v>8917.7650322453064</v>
      </c>
      <c r="CY6" s="186">
        <f t="shared" ref="CY6" si="72">+CY15+CY8+CY7+CY23</f>
        <v>8908.2141352168746</v>
      </c>
      <c r="CZ6" s="186">
        <f t="shared" ref="CZ6:DA6" si="73">+CZ15+CZ8+CZ7+CZ23</f>
        <v>8908.2141352168746</v>
      </c>
      <c r="DA6" s="186">
        <f t="shared" si="73"/>
        <v>7844.0521334554396</v>
      </c>
      <c r="DB6" s="186">
        <f t="shared" ref="DB6" si="74">+DB15+DB8+DB7+DB23</f>
        <v>8917.5080353599424</v>
      </c>
      <c r="DC6" s="186">
        <f t="shared" ref="DC6" si="75">+DC15+DC8+DC7+DC23</f>
        <v>7494.9273114087846</v>
      </c>
      <c r="DD6" s="186">
        <f t="shared" ref="DD6:DE6" si="76">+DD15+DD8+DD7+DD23</f>
        <v>16551.463300343996</v>
      </c>
      <c r="DE6" s="186">
        <f t="shared" si="76"/>
        <v>7832.73454459404</v>
      </c>
      <c r="DF6" s="186">
        <f t="shared" ref="DF6" si="77">+DF15+DF8+DF7+DF23</f>
        <v>15353.548565757246</v>
      </c>
      <c r="DG6" s="186">
        <f t="shared" ref="DG6" si="78">+DG15+DG8+DG7+DG23</f>
        <v>24466.054829412245</v>
      </c>
      <c r="DH6" s="186">
        <f t="shared" ref="DH6:DI6" si="79">+DH15+DH8+DH7+DH23</f>
        <v>16404.539492915526</v>
      </c>
      <c r="DI6" s="186">
        <f t="shared" si="79"/>
        <v>12964.39417502278</v>
      </c>
      <c r="DJ6" s="186">
        <f t="shared" ref="DJ6" si="80">+DJ15+DJ8+DJ7+DJ23</f>
        <v>12964.39417502278</v>
      </c>
      <c r="DK6" s="186">
        <f t="shared" ref="DK6" si="81">+DK15+DK8+DK7+DK23</f>
        <v>12964.39417502278</v>
      </c>
      <c r="DL6" s="186">
        <f t="shared" ref="DL6:DM6" si="82">+DL15+DL8+DL7+DL23</f>
        <v>10189.603787208855</v>
      </c>
      <c r="DM6" s="186">
        <f t="shared" si="82"/>
        <v>10189.603787208855</v>
      </c>
      <c r="DN6" s="186">
        <f t="shared" ref="DN6" si="83">+DN15+DN8+DN7+DN23</f>
        <v>8908.2141352168746</v>
      </c>
      <c r="DO6" s="186">
        <f t="shared" ref="DO6" si="84">+DO15+DO8+DO7+DO23</f>
        <v>8908.2141352168746</v>
      </c>
      <c r="DP6" s="186">
        <f t="shared" ref="DP6:DQ6" si="85">+DP15+DP8+DP7+DP23</f>
        <v>11071.817782642611</v>
      </c>
      <c r="DQ6" s="186">
        <f t="shared" si="85"/>
        <v>11071.817782642611</v>
      </c>
      <c r="DR6" s="186">
        <f t="shared" ref="DR6" si="86">+DR15+DR8+DR7+DR23</f>
        <v>8908.2141352168746</v>
      </c>
      <c r="DS6" s="186">
        <f t="shared" ref="DS6" si="87">+DS15+DS8+DS7+DS23</f>
        <v>7844.0521334554396</v>
      </c>
      <c r="DT6" s="186">
        <f t="shared" ref="DT6:DU6" si="88">+DT15+DT8+DT7+DT23</f>
        <v>8908.2141352168746</v>
      </c>
      <c r="DU6" s="186">
        <f t="shared" si="88"/>
        <v>7832.73454459404</v>
      </c>
      <c r="DV6" s="186">
        <f t="shared" ref="DV6" si="89">+DV15+DV8+DV7+DV23</f>
        <v>7832.73454459404</v>
      </c>
      <c r="DW6" s="186">
        <f t="shared" ref="DW6" si="90">+DW15+DW8+DW7+DW23</f>
        <v>7832.73454459404</v>
      </c>
      <c r="DX6" s="186">
        <f t="shared" ref="DX6:DY6" si="91">+DX15+DX8+DX7+DX23</f>
        <v>7832.73454459404</v>
      </c>
      <c r="DY6" s="186">
        <f t="shared" si="91"/>
        <v>7474.1656364087839</v>
      </c>
      <c r="DZ6" s="186">
        <f t="shared" ref="DZ6" si="92">+DZ15+DZ8+DZ7+DZ23</f>
        <v>7474.1656364087839</v>
      </c>
      <c r="EA6" s="186">
        <f t="shared" ref="EA6" si="93">+EA15+EA8+EA7+EA23</f>
        <v>8908.2141352168746</v>
      </c>
      <c r="EB6" s="186">
        <f t="shared" ref="EB6:EC6" si="94">+EB15+EB8+EB7+EB23</f>
        <v>16404.539492915526</v>
      </c>
      <c r="EC6" s="186">
        <f t="shared" si="94"/>
        <v>7844.0521334554396</v>
      </c>
      <c r="ED6" s="186">
        <f t="shared" ref="ED6" si="95">+ED15+ED8+ED7+ED23</f>
        <v>24466.054829412245</v>
      </c>
      <c r="EE6" s="186">
        <f t="shared" ref="EE6" si="96">+EE15+EE8+EE7+EE23</f>
        <v>16404.539492915526</v>
      </c>
      <c r="EF6" s="186">
        <f t="shared" ref="EF6:EG6" si="97">+EF15+EF8+EF7+EF23</f>
        <v>9363.0383152483137</v>
      </c>
      <c r="EG6" s="186">
        <f t="shared" si="97"/>
        <v>8908.2141352168746</v>
      </c>
      <c r="EH6" s="186">
        <f t="shared" ref="EH6" si="98">+EH15+EH8+EH7+EH23</f>
        <v>10189.603787208855</v>
      </c>
      <c r="EI6" s="186">
        <f t="shared" ref="EI6" si="99">+EI15+EI8+EI7+EI23</f>
        <v>10189.603787208855</v>
      </c>
      <c r="EJ6" s="186">
        <f t="shared" ref="EJ6:EK6" si="100">+EJ15+EJ8+EJ7+EJ23</f>
        <v>11071.817782642611</v>
      </c>
      <c r="EK6" s="186">
        <f t="shared" si="100"/>
        <v>8908.2141352168746</v>
      </c>
      <c r="EL6" s="186">
        <f t="shared" ref="EL6" si="101">+EL15+EL8+EL7+EL23</f>
        <v>8908.2141352168746</v>
      </c>
      <c r="EM6" s="186">
        <f t="shared" ref="EM6" si="102">+EM15+EM8+EM7+EM23</f>
        <v>8908.2141352168746</v>
      </c>
      <c r="EN6" s="186">
        <f t="shared" ref="EN6:EO6" si="103">+EN15+EN8+EN7+EN23</f>
        <v>7844.0521334554396</v>
      </c>
      <c r="EO6" s="186">
        <f t="shared" si="103"/>
        <v>7328.1699696459818</v>
      </c>
      <c r="EP6" s="186">
        <f t="shared" ref="EP6" si="104">+EP15+EP8+EP7+EP23</f>
        <v>7328.1699696459818</v>
      </c>
      <c r="EQ6" s="186">
        <f t="shared" ref="EQ6" si="105">+EQ15+EQ8+EQ7+EQ23</f>
        <v>7474.1656364087839</v>
      </c>
      <c r="ER6" s="186">
        <f t="shared" ref="ER6" si="106">+ER15+ER8+ER7+ER23</f>
        <v>7474.1656364087839</v>
      </c>
    </row>
    <row r="7" spans="1:148" ht="30" customHeight="1" x14ac:dyDescent="0.25">
      <c r="A7" s="298"/>
      <c r="B7" s="291"/>
      <c r="C7" s="287" t="s">
        <v>888</v>
      </c>
      <c r="D7" s="289"/>
      <c r="E7" s="186">
        <f>(+E18+E23-$E$28)*0.02</f>
        <v>1162.4694624999997</v>
      </c>
      <c r="F7" s="186">
        <f t="shared" ref="F7:BQ7" si="107">(+F18+F23-$E$28)*0.02</f>
        <v>682.72323749999998</v>
      </c>
      <c r="G7" s="186">
        <f t="shared" si="107"/>
        <v>332.87362499999995</v>
      </c>
      <c r="H7" s="186">
        <f t="shared" si="107"/>
        <v>296.54898111111112</v>
      </c>
      <c r="I7" s="186">
        <f t="shared" si="107"/>
        <v>266.18615938888894</v>
      </c>
      <c r="J7" s="186">
        <f t="shared" si="107"/>
        <v>257.64987777777782</v>
      </c>
      <c r="K7" s="186">
        <f t="shared" si="107"/>
        <v>208.51685472222223</v>
      </c>
      <c r="L7" s="186">
        <f t="shared" si="107"/>
        <v>214.24418194444448</v>
      </c>
      <c r="M7" s="186">
        <f t="shared" si="107"/>
        <v>230.39219472222226</v>
      </c>
      <c r="N7" s="186">
        <f t="shared" si="107"/>
        <v>230.39219472222226</v>
      </c>
      <c r="O7" s="186">
        <f t="shared" si="107"/>
        <v>111.88590999999998</v>
      </c>
      <c r="P7" s="186">
        <f t="shared" si="107"/>
        <v>105.94156388888889</v>
      </c>
      <c r="Q7" s="186">
        <f t="shared" si="107"/>
        <v>197.74665588888894</v>
      </c>
      <c r="R7" s="186">
        <f t="shared" si="107"/>
        <v>136.7302697222222</v>
      </c>
      <c r="S7" s="186">
        <f t="shared" si="107"/>
        <v>142.58745916666666</v>
      </c>
      <c r="T7" s="186">
        <f t="shared" si="107"/>
        <v>136.0411886111111</v>
      </c>
      <c r="U7" s="186">
        <f t="shared" si="107"/>
        <v>585.80500000000006</v>
      </c>
      <c r="V7" s="186">
        <f t="shared" si="107"/>
        <v>457.22240388888889</v>
      </c>
      <c r="W7" s="186">
        <f t="shared" si="107"/>
        <v>313.76438083333335</v>
      </c>
      <c r="X7" s="186">
        <f t="shared" si="107"/>
        <v>192.70565305555559</v>
      </c>
      <c r="Y7" s="186">
        <f t="shared" si="107"/>
        <v>198.11841666666669</v>
      </c>
      <c r="Z7" s="186">
        <f t="shared" si="107"/>
        <v>198.36551444444444</v>
      </c>
      <c r="AA7" s="186">
        <f t="shared" si="107"/>
        <v>194.63050000000004</v>
      </c>
      <c r="AB7" s="186">
        <f t="shared" si="107"/>
        <v>163.0042688888889</v>
      </c>
      <c r="AC7" s="186">
        <f t="shared" si="107"/>
        <v>163.0042688888889</v>
      </c>
      <c r="AD7" s="186">
        <f t="shared" si="107"/>
        <v>192.70565305555559</v>
      </c>
      <c r="AE7" s="186">
        <f t="shared" si="107"/>
        <v>163.5764825</v>
      </c>
      <c r="AF7" s="186">
        <f t="shared" si="107"/>
        <v>156.10569999999998</v>
      </c>
      <c r="AG7" s="186">
        <f t="shared" si="107"/>
        <v>156.30234999999999</v>
      </c>
      <c r="AH7" s="186">
        <f t="shared" si="107"/>
        <v>156.69565</v>
      </c>
      <c r="AI7" s="186">
        <f t="shared" si="107"/>
        <v>156.10569999999998</v>
      </c>
      <c r="AJ7" s="186">
        <f t="shared" si="107"/>
        <v>149.26035444444443</v>
      </c>
      <c r="AK7" s="186">
        <f t="shared" si="107"/>
        <v>261.38655883333331</v>
      </c>
      <c r="AL7" s="186">
        <f t="shared" si="107"/>
        <v>204.15100400000003</v>
      </c>
      <c r="AM7" s="186">
        <f t="shared" si="107"/>
        <v>199.48790000000002</v>
      </c>
      <c r="AN7" s="186">
        <f t="shared" si="107"/>
        <v>194.14476000000002</v>
      </c>
      <c r="AO7" s="186">
        <f t="shared" si="107"/>
        <v>194.14476000000002</v>
      </c>
      <c r="AP7" s="186">
        <f t="shared" si="107"/>
        <v>156.499</v>
      </c>
      <c r="AQ7" s="186">
        <f t="shared" si="107"/>
        <v>133.74475000000001</v>
      </c>
      <c r="AR7" s="186">
        <f t="shared" si="107"/>
        <v>103.30590638888889</v>
      </c>
      <c r="AS7" s="186">
        <f t="shared" si="107"/>
        <v>108.92690277777778</v>
      </c>
      <c r="AT7" s="186">
        <f t="shared" si="107"/>
        <v>462.82046500000007</v>
      </c>
      <c r="AU7" s="186">
        <f t="shared" si="107"/>
        <v>248.98921888888887</v>
      </c>
      <c r="AV7" s="186">
        <f t="shared" si="107"/>
        <v>203.97359555555559</v>
      </c>
      <c r="AW7" s="186">
        <f t="shared" si="107"/>
        <v>148.51339416666667</v>
      </c>
      <c r="AX7" s="186">
        <f t="shared" si="107"/>
        <v>149.8246661111111</v>
      </c>
      <c r="AY7" s="186">
        <f t="shared" si="107"/>
        <v>136.0411886111111</v>
      </c>
      <c r="AZ7" s="186">
        <f t="shared" si="107"/>
        <v>119.7832605</v>
      </c>
      <c r="BA7" s="186">
        <f t="shared" si="107"/>
        <v>124.80326500000001</v>
      </c>
      <c r="BB7" s="186">
        <f t="shared" si="107"/>
        <v>111.70599305555555</v>
      </c>
      <c r="BC7" s="186">
        <f t="shared" si="107"/>
        <v>111.70599305555555</v>
      </c>
      <c r="BD7" s="186">
        <f t="shared" si="107"/>
        <v>120.87016916666666</v>
      </c>
      <c r="BE7" s="186">
        <f t="shared" si="107"/>
        <v>105.94156388888889</v>
      </c>
      <c r="BF7" s="186">
        <f t="shared" si="107"/>
        <v>105.94156388888889</v>
      </c>
      <c r="BG7" s="186">
        <f t="shared" si="107"/>
        <v>105.94156388888889</v>
      </c>
      <c r="BH7" s="186">
        <f t="shared" si="107"/>
        <v>77.115574999999993</v>
      </c>
      <c r="BI7" s="186">
        <f t="shared" si="107"/>
        <v>77.696998333333326</v>
      </c>
      <c r="BJ7" s="186">
        <f t="shared" si="107"/>
        <v>74.402266111111118</v>
      </c>
      <c r="BK7" s="186">
        <f t="shared" si="107"/>
        <v>77.115574999999993</v>
      </c>
      <c r="BL7" s="186">
        <f t="shared" si="107"/>
        <v>78.084613888888896</v>
      </c>
      <c r="BM7" s="186">
        <f t="shared" si="107"/>
        <v>77.696998333333326</v>
      </c>
      <c r="BN7" s="186">
        <f t="shared" si="107"/>
        <v>77.696998333333326</v>
      </c>
      <c r="BO7" s="186">
        <f t="shared" si="107"/>
        <v>77.968329222222224</v>
      </c>
      <c r="BP7" s="186">
        <f t="shared" si="107"/>
        <v>77.696998333333326</v>
      </c>
      <c r="BQ7" s="186">
        <f t="shared" si="107"/>
        <v>77.968329222222224</v>
      </c>
      <c r="BR7" s="186">
        <f t="shared" ref="BR7:EC7" si="108">(+BR18+BR23-$E$28)*0.02</f>
        <v>78.007090777777776</v>
      </c>
      <c r="BS7" s="186">
        <f t="shared" si="108"/>
        <v>78.045852333333329</v>
      </c>
      <c r="BT7" s="186">
        <f t="shared" si="108"/>
        <v>74.402266111111118</v>
      </c>
      <c r="BU7" s="186">
        <f t="shared" si="108"/>
        <v>74.499169999999992</v>
      </c>
      <c r="BV7" s="186">
        <f t="shared" si="108"/>
        <v>74.305362222222229</v>
      </c>
      <c r="BW7" s="186">
        <f t="shared" si="108"/>
        <v>74.305362222222229</v>
      </c>
      <c r="BX7" s="186">
        <f t="shared" si="108"/>
        <v>74.305362222222229</v>
      </c>
      <c r="BY7" s="186">
        <f t="shared" si="108"/>
        <v>74.111554444444437</v>
      </c>
      <c r="BZ7" s="186">
        <f t="shared" si="108"/>
        <v>74.014650555555562</v>
      </c>
      <c r="CA7" s="186">
        <f t="shared" si="108"/>
        <v>74.014650555555562</v>
      </c>
      <c r="CB7" s="186">
        <f t="shared" si="108"/>
        <v>74.014650555555562</v>
      </c>
      <c r="CC7" s="186">
        <f t="shared" si="108"/>
        <v>322.30512916666669</v>
      </c>
      <c r="CD7" s="186">
        <f t="shared" si="108"/>
        <v>172.2170375</v>
      </c>
      <c r="CE7" s="186">
        <f t="shared" si="108"/>
        <v>153.21053611111111</v>
      </c>
      <c r="CF7" s="186">
        <f t="shared" si="108"/>
        <v>111.70599305555555</v>
      </c>
      <c r="CG7" s="186">
        <f t="shared" si="108"/>
        <v>149.26035444444443</v>
      </c>
      <c r="CH7" s="186">
        <f t="shared" si="108"/>
        <v>242.09824738888892</v>
      </c>
      <c r="CI7" s="186">
        <f t="shared" si="108"/>
        <v>119.04189500000001</v>
      </c>
      <c r="CJ7" s="186">
        <f t="shared" si="108"/>
        <v>163.2093011111111</v>
      </c>
      <c r="CK7" s="186">
        <f t="shared" si="108"/>
        <v>119.04189500000001</v>
      </c>
      <c r="CL7" s="186">
        <f t="shared" si="108"/>
        <v>313.76438083333335</v>
      </c>
      <c r="CM7" s="186">
        <f t="shared" si="108"/>
        <v>230.39219472222226</v>
      </c>
      <c r="CN7" s="186">
        <f t="shared" si="108"/>
        <v>164.43949444444448</v>
      </c>
      <c r="CO7" s="186">
        <f t="shared" si="108"/>
        <v>115.03014999999999</v>
      </c>
      <c r="CP7" s="186">
        <f t="shared" si="108"/>
        <v>128.07474999999999</v>
      </c>
      <c r="CQ7" s="186">
        <f t="shared" si="108"/>
        <v>111.70599305555555</v>
      </c>
      <c r="CR7" s="186">
        <f t="shared" si="108"/>
        <v>111.70599305555555</v>
      </c>
      <c r="CS7" s="186">
        <f t="shared" si="108"/>
        <v>111.70599305555555</v>
      </c>
      <c r="CT7" s="186">
        <f t="shared" si="108"/>
        <v>103.43840111111111</v>
      </c>
      <c r="CU7" s="186">
        <f t="shared" si="108"/>
        <v>383.40074166666665</v>
      </c>
      <c r="CV7" s="186">
        <f t="shared" si="108"/>
        <v>192.91666111111113</v>
      </c>
      <c r="CW7" s="186">
        <f t="shared" si="108"/>
        <v>244.25600944444446</v>
      </c>
      <c r="CX7" s="186">
        <f t="shared" si="108"/>
        <v>129.00643444444444</v>
      </c>
      <c r="CY7" s="186">
        <f t="shared" si="108"/>
        <v>128.84291055555556</v>
      </c>
      <c r="CZ7" s="186">
        <f t="shared" si="108"/>
        <v>128.84291055555556</v>
      </c>
      <c r="DA7" s="186">
        <f t="shared" si="108"/>
        <v>111.88590999999998</v>
      </c>
      <c r="DB7" s="186">
        <f t="shared" si="108"/>
        <v>129.03342666666668</v>
      </c>
      <c r="DC7" s="186">
        <f t="shared" si="108"/>
        <v>106.34865555555557</v>
      </c>
      <c r="DD7" s="186">
        <f t="shared" si="108"/>
        <v>250.00645972222225</v>
      </c>
      <c r="DE7" s="186">
        <f t="shared" si="108"/>
        <v>111.70599305555555</v>
      </c>
      <c r="DF7" s="186">
        <f t="shared" si="108"/>
        <v>230.67910777777783</v>
      </c>
      <c r="DG7" s="186">
        <f t="shared" si="108"/>
        <v>373.26933833333339</v>
      </c>
      <c r="DH7" s="186">
        <f t="shared" si="108"/>
        <v>248.06429083333333</v>
      </c>
      <c r="DI7" s="186">
        <f t="shared" si="108"/>
        <v>192.91666111111113</v>
      </c>
      <c r="DJ7" s="186">
        <f t="shared" si="108"/>
        <v>192.91666111111113</v>
      </c>
      <c r="DK7" s="186">
        <f t="shared" si="108"/>
        <v>192.91666111111113</v>
      </c>
      <c r="DL7" s="186">
        <f t="shared" si="108"/>
        <v>149.07225055555554</v>
      </c>
      <c r="DM7" s="186">
        <f t="shared" si="108"/>
        <v>149.07225055555554</v>
      </c>
      <c r="DN7" s="186">
        <f t="shared" si="108"/>
        <v>128.84291055555556</v>
      </c>
      <c r="DO7" s="186">
        <f t="shared" si="108"/>
        <v>128.84291055555556</v>
      </c>
      <c r="DP7" s="186">
        <f t="shared" si="108"/>
        <v>163.0042688888889</v>
      </c>
      <c r="DQ7" s="186">
        <f t="shared" si="108"/>
        <v>163.0042688888889</v>
      </c>
      <c r="DR7" s="186">
        <f t="shared" si="108"/>
        <v>128.84291055555556</v>
      </c>
      <c r="DS7" s="186">
        <f t="shared" si="108"/>
        <v>111.88590999999998</v>
      </c>
      <c r="DT7" s="186">
        <f t="shared" si="108"/>
        <v>128.84291055555556</v>
      </c>
      <c r="DU7" s="186">
        <f t="shared" si="108"/>
        <v>111.70599305555555</v>
      </c>
      <c r="DV7" s="186">
        <f t="shared" si="108"/>
        <v>111.70599305555555</v>
      </c>
      <c r="DW7" s="186">
        <f t="shared" si="108"/>
        <v>111.70599305555555</v>
      </c>
      <c r="DX7" s="186">
        <f t="shared" si="108"/>
        <v>111.70599305555555</v>
      </c>
      <c r="DY7" s="186">
        <f t="shared" si="108"/>
        <v>105.94156388888889</v>
      </c>
      <c r="DZ7" s="186">
        <f t="shared" si="108"/>
        <v>105.94156388888889</v>
      </c>
      <c r="EA7" s="186">
        <f t="shared" si="108"/>
        <v>128.84291055555556</v>
      </c>
      <c r="EB7" s="186">
        <f t="shared" si="108"/>
        <v>248.06429083333333</v>
      </c>
      <c r="EC7" s="186">
        <f t="shared" si="108"/>
        <v>111.88590999999998</v>
      </c>
      <c r="ED7" s="186">
        <f t="shared" ref="ED7:ER7" si="109">(+ED18+ED23-$E$28)*0.02</f>
        <v>373.26933833333339</v>
      </c>
      <c r="EE7" s="186">
        <f t="shared" si="109"/>
        <v>248.06429083333333</v>
      </c>
      <c r="EF7" s="186">
        <f t="shared" si="109"/>
        <v>136.0411886111111</v>
      </c>
      <c r="EG7" s="186">
        <f t="shared" si="109"/>
        <v>128.84291055555556</v>
      </c>
      <c r="EH7" s="186">
        <f t="shared" si="109"/>
        <v>149.07225055555554</v>
      </c>
      <c r="EI7" s="186">
        <f t="shared" si="109"/>
        <v>149.07225055555554</v>
      </c>
      <c r="EJ7" s="186">
        <f t="shared" si="109"/>
        <v>163.0042688888889</v>
      </c>
      <c r="EK7" s="186">
        <f t="shared" si="109"/>
        <v>128.84291055555556</v>
      </c>
      <c r="EL7" s="186">
        <f t="shared" si="109"/>
        <v>128.84291055555556</v>
      </c>
      <c r="EM7" s="186">
        <f t="shared" si="109"/>
        <v>128.84291055555556</v>
      </c>
      <c r="EN7" s="186">
        <f t="shared" si="109"/>
        <v>111.88590999999998</v>
      </c>
      <c r="EO7" s="186">
        <f t="shared" si="109"/>
        <v>103.30590638888889</v>
      </c>
      <c r="EP7" s="186">
        <f t="shared" si="109"/>
        <v>103.30590638888889</v>
      </c>
      <c r="EQ7" s="186">
        <f t="shared" si="109"/>
        <v>105.94156388888889</v>
      </c>
      <c r="ER7" s="186">
        <f t="shared" si="109"/>
        <v>105.94156388888889</v>
      </c>
    </row>
    <row r="8" spans="1:148" ht="30" customHeight="1" x14ac:dyDescent="0.25">
      <c r="A8" s="298"/>
      <c r="B8" s="292"/>
      <c r="C8" s="287" t="s">
        <v>889</v>
      </c>
      <c r="D8" s="289"/>
      <c r="E8" s="203">
        <v>9891.5234486057943</v>
      </c>
      <c r="F8" s="203">
        <v>6155.3850783670496</v>
      </c>
      <c r="G8" s="203">
        <v>3226.9791689447788</v>
      </c>
      <c r="H8" s="203">
        <v>2924.0301667577914</v>
      </c>
      <c r="I8" s="203">
        <v>2668.6984645525786</v>
      </c>
      <c r="J8" s="203">
        <v>2598.0865636960089</v>
      </c>
      <c r="K8" s="203">
        <v>2186.8791735010022</v>
      </c>
      <c r="L8" s="203">
        <v>2234.2483506469839</v>
      </c>
      <c r="M8" s="203">
        <v>2035.4339415892107</v>
      </c>
      <c r="N8" s="203">
        <v>2035.4339415892107</v>
      </c>
      <c r="O8" s="203">
        <v>1387.94742345544</v>
      </c>
      <c r="P8" s="203">
        <v>1344.624378075451</v>
      </c>
      <c r="Q8" s="203">
        <v>2095.6642632586113</v>
      </c>
      <c r="R8" s="203">
        <v>1585.6678968470933</v>
      </c>
      <c r="S8" s="203">
        <v>1634.0693115545837</v>
      </c>
      <c r="T8" s="203">
        <v>1579.9194960816476</v>
      </c>
      <c r="U8" s="203">
        <v>5344.8364566247501</v>
      </c>
      <c r="V8" s="203">
        <v>4269.3495215965013</v>
      </c>
      <c r="W8" s="203">
        <v>3068.2465759978136</v>
      </c>
      <c r="X8" s="203">
        <v>2054.4479337525058</v>
      </c>
      <c r="Y8" s="203">
        <v>2099.7494760342629</v>
      </c>
      <c r="Z8" s="203">
        <v>2101.776366867141</v>
      </c>
      <c r="AA8" s="203">
        <v>2070.5055722617094</v>
      </c>
      <c r="AB8" s="203">
        <v>1805.6993028977586</v>
      </c>
      <c r="AC8" s="203">
        <v>1805.6993028977586</v>
      </c>
      <c r="AD8" s="203">
        <v>2054.4479337525058</v>
      </c>
      <c r="AE8" s="203">
        <v>1882.0038932932387</v>
      </c>
      <c r="AF8" s="203">
        <v>1747.9801439766725</v>
      </c>
      <c r="AG8" s="203">
        <v>1749.5927761071625</v>
      </c>
      <c r="AH8" s="203">
        <v>1752.8690951339529</v>
      </c>
      <c r="AI8" s="203">
        <v>1747.9801439766725</v>
      </c>
      <c r="AJ8" s="203">
        <v>1690.5999088755241</v>
      </c>
      <c r="AK8" s="203">
        <v>2628.2956852560596</v>
      </c>
      <c r="AL8" s="203">
        <v>2149.2827433023508</v>
      </c>
      <c r="AM8" s="203">
        <v>2110.7159399489701</v>
      </c>
      <c r="AN8" s="203">
        <v>2066.5364383998544</v>
      </c>
      <c r="AO8" s="203">
        <v>2066.5364383998544</v>
      </c>
      <c r="AP8" s="203">
        <v>1751.2105636048839</v>
      </c>
      <c r="AQ8" s="203">
        <v>1560.0799799526151</v>
      </c>
      <c r="AR8" s="203">
        <v>1343.4233438126482</v>
      </c>
      <c r="AS8" s="203">
        <v>1364.537732367414</v>
      </c>
      <c r="AT8" s="203">
        <v>4315.6523692363771</v>
      </c>
      <c r="AU8" s="203">
        <v>2525.7052077638054</v>
      </c>
      <c r="AV8" s="203">
        <v>2148.7658761618372</v>
      </c>
      <c r="AW8" s="203">
        <v>1683.6629465099325</v>
      </c>
      <c r="AX8" s="203">
        <v>1695.2768247676329</v>
      </c>
      <c r="AY8" s="203">
        <v>1579.9194960816476</v>
      </c>
      <c r="AZ8" s="203">
        <v>1449.1065427373794</v>
      </c>
      <c r="BA8" s="203">
        <v>1488.3859508839075</v>
      </c>
      <c r="BB8" s="203">
        <v>1386.5138987607072</v>
      </c>
      <c r="BC8" s="203">
        <v>1386.5138987607072</v>
      </c>
      <c r="BD8" s="203">
        <v>1457.6694414069616</v>
      </c>
      <c r="BE8" s="203">
        <v>1344.624378075451</v>
      </c>
      <c r="BF8" s="203">
        <v>1344.624378075451</v>
      </c>
      <c r="BG8" s="203">
        <v>1344.624378075451</v>
      </c>
      <c r="BH8" s="203">
        <v>1115.8240249681064</v>
      </c>
      <c r="BI8" s="203">
        <v>1120.3437853107346</v>
      </c>
      <c r="BJ8" s="203">
        <v>1094.8717810278843</v>
      </c>
      <c r="BK8" s="203">
        <v>1115.8240249681064</v>
      </c>
      <c r="BL8" s="203">
        <v>1123.3176006925457</v>
      </c>
      <c r="BM8" s="203">
        <v>1120.3437853107346</v>
      </c>
      <c r="BN8" s="203">
        <v>1120.3437853107346</v>
      </c>
      <c r="BO8" s="203">
        <v>1122.4107549662838</v>
      </c>
      <c r="BP8" s="203">
        <v>1120.3437853107346</v>
      </c>
      <c r="BQ8" s="203">
        <v>1122.4107549662838</v>
      </c>
      <c r="BR8" s="203">
        <v>1122.7047772006561</v>
      </c>
      <c r="BS8" s="203">
        <v>1123.0240773646804</v>
      </c>
      <c r="BT8" s="203">
        <v>1094.8717810278843</v>
      </c>
      <c r="BU8" s="203">
        <v>1095.6367710041916</v>
      </c>
      <c r="BV8" s="203">
        <v>1094.1269136139965</v>
      </c>
      <c r="BW8" s="203">
        <v>1094.1269136139965</v>
      </c>
      <c r="BX8" s="203">
        <v>1094.1269136139965</v>
      </c>
      <c r="BY8" s="203">
        <v>1092.6170562238017</v>
      </c>
      <c r="BZ8" s="203">
        <v>1091.8572216147256</v>
      </c>
      <c r="CA8" s="203">
        <v>1091.8572216147256</v>
      </c>
      <c r="CB8" s="203">
        <v>1091.8572216147256</v>
      </c>
      <c r="CC8" s="203">
        <v>3138.8940655184983</v>
      </c>
      <c r="CD8" s="203">
        <v>1882.0038932932387</v>
      </c>
      <c r="CE8" s="203">
        <v>1723.3316680335338</v>
      </c>
      <c r="CF8" s="203">
        <v>1386.5138987607072</v>
      </c>
      <c r="CG8" s="203">
        <v>1690.5999088755241</v>
      </c>
      <c r="CH8" s="203">
        <v>2466.9341876252961</v>
      </c>
      <c r="CI8" s="203">
        <v>1443.8924708401676</v>
      </c>
      <c r="CJ8" s="203">
        <v>1807.4331693092763</v>
      </c>
      <c r="CK8" s="203">
        <v>1443.8924708401676</v>
      </c>
      <c r="CL8" s="203">
        <v>3068.2465759978136</v>
      </c>
      <c r="CM8" s="203">
        <v>2035.4339415892107</v>
      </c>
      <c r="CN8" s="203">
        <v>1817.5757722799347</v>
      </c>
      <c r="CO8" s="203">
        <v>1412.2288705121198</v>
      </c>
      <c r="CP8" s="203">
        <v>1514.4805904866046</v>
      </c>
      <c r="CQ8" s="203">
        <v>1386.5138987607072</v>
      </c>
      <c r="CR8" s="203">
        <v>1386.5138987607072</v>
      </c>
      <c r="CS8" s="203">
        <v>1386.5138987607072</v>
      </c>
      <c r="CT8" s="203">
        <v>1343.4233438126482</v>
      </c>
      <c r="CU8" s="203">
        <v>3650.3766744122472</v>
      </c>
      <c r="CV8" s="203">
        <v>2056.7179583561142</v>
      </c>
      <c r="CW8" s="203">
        <v>2193.3105772735562</v>
      </c>
      <c r="CX8" s="203">
        <v>1521.7569755786401</v>
      </c>
      <c r="CY8" s="203">
        <v>1520.5457968835428</v>
      </c>
      <c r="CZ8" s="203">
        <v>1520.5457968835428</v>
      </c>
      <c r="DA8" s="203">
        <v>1387.94742345544</v>
      </c>
      <c r="DB8" s="203">
        <v>1521.9395753599417</v>
      </c>
      <c r="DC8" s="203">
        <v>1344.624378075451</v>
      </c>
      <c r="DD8" s="203">
        <v>2533.6682545106614</v>
      </c>
      <c r="DE8" s="203">
        <v>1386.5138987607072</v>
      </c>
      <c r="DF8" s="203">
        <v>2372.4532690905776</v>
      </c>
      <c r="DG8" s="203">
        <v>3650.3766744122472</v>
      </c>
      <c r="DH8" s="203">
        <v>2467.2280604155276</v>
      </c>
      <c r="DI8" s="203">
        <v>2056.7179583561142</v>
      </c>
      <c r="DJ8" s="203">
        <v>2056.7179583561142</v>
      </c>
      <c r="DK8" s="203">
        <v>2056.7179583561142</v>
      </c>
      <c r="DL8" s="203">
        <v>1690.5999088755241</v>
      </c>
      <c r="DM8" s="203">
        <v>1690.5999088755241</v>
      </c>
      <c r="DN8" s="203">
        <v>1520.5457968835428</v>
      </c>
      <c r="DO8" s="203">
        <v>1520.5457968835428</v>
      </c>
      <c r="DP8" s="203">
        <v>1807.4331693092763</v>
      </c>
      <c r="DQ8" s="203">
        <v>1807.4331693092763</v>
      </c>
      <c r="DR8" s="203">
        <v>1520.5457968835428</v>
      </c>
      <c r="DS8" s="203">
        <v>1387.94742345544</v>
      </c>
      <c r="DT8" s="203">
        <v>1520.5457968835428</v>
      </c>
      <c r="DU8" s="203">
        <v>1386.5138987607072</v>
      </c>
      <c r="DV8" s="203">
        <v>1386.5138987607072</v>
      </c>
      <c r="DW8" s="203">
        <v>1386.5138987607072</v>
      </c>
      <c r="DX8" s="203">
        <v>1386.5138987607072</v>
      </c>
      <c r="DY8" s="203">
        <v>1344.624378075451</v>
      </c>
      <c r="DZ8" s="203">
        <v>1344.624378075451</v>
      </c>
      <c r="EA8" s="203">
        <v>1520.5457968835428</v>
      </c>
      <c r="EB8" s="203">
        <v>2467.2280604155276</v>
      </c>
      <c r="EC8" s="203">
        <v>1387.94742345544</v>
      </c>
      <c r="ED8" s="203">
        <v>3650.3766744122472</v>
      </c>
      <c r="EE8" s="203">
        <v>2467.2280604155276</v>
      </c>
      <c r="EF8" s="203">
        <v>1579.9194960816476</v>
      </c>
      <c r="EG8" s="203">
        <v>1520.5457968835428</v>
      </c>
      <c r="EH8" s="203">
        <v>1690.5999088755241</v>
      </c>
      <c r="EI8" s="203">
        <v>1690.5999088755241</v>
      </c>
      <c r="EJ8" s="203">
        <v>1807.4331693092763</v>
      </c>
      <c r="EK8" s="203">
        <v>1520.5457968835428</v>
      </c>
      <c r="EL8" s="203">
        <v>1520.5457968835428</v>
      </c>
      <c r="EM8" s="203">
        <v>1520.5457968835428</v>
      </c>
      <c r="EN8" s="203">
        <v>1387.94742345544</v>
      </c>
      <c r="EO8" s="203">
        <v>1343.4233438126482</v>
      </c>
      <c r="EP8" s="203">
        <v>1343.4233438126482</v>
      </c>
      <c r="EQ8" s="203">
        <v>1344.624378075451</v>
      </c>
      <c r="ER8" s="203">
        <v>1344.624378075451</v>
      </c>
    </row>
    <row r="9" spans="1:148" ht="48.75" customHeight="1" x14ac:dyDescent="0.25">
      <c r="A9" s="298"/>
      <c r="B9" s="287" t="s">
        <v>890</v>
      </c>
      <c r="C9" s="288"/>
      <c r="D9" s="289"/>
      <c r="E9" s="186">
        <f>+E10+E23</f>
        <v>48574.143664837829</v>
      </c>
      <c r="F9" s="186">
        <f t="shared" ref="F9:BQ9" si="110">+F10+F23</f>
        <v>29918.267053582054</v>
      </c>
      <c r="G9" s="186">
        <f t="shared" si="110"/>
        <v>14759.273104838709</v>
      </c>
      <c r="H9" s="186">
        <f t="shared" si="110"/>
        <v>13033.35243198778</v>
      </c>
      <c r="I9" s="186">
        <f t="shared" si="110"/>
        <v>12605.392324776016</v>
      </c>
      <c r="J9" s="186">
        <f t="shared" si="110"/>
        <v>12191.703896432693</v>
      </c>
      <c r="K9" s="186">
        <f t="shared" si="110"/>
        <v>10097.890201402844</v>
      </c>
      <c r="L9" s="186">
        <f t="shared" si="110"/>
        <v>10348.182974905987</v>
      </c>
      <c r="M9" s="186">
        <f t="shared" si="110"/>
        <v>11080.682033402845</v>
      </c>
      <c r="N9" s="186">
        <f t="shared" si="110"/>
        <v>11080.682033402845</v>
      </c>
      <c r="O9" s="186">
        <f t="shared" si="110"/>
        <v>5695.6748748492855</v>
      </c>
      <c r="P9" s="186">
        <f t="shared" si="110"/>
        <v>5415.3073041676944</v>
      </c>
      <c r="Q9" s="186">
        <f t="shared" si="110"/>
        <v>9653.0366590106369</v>
      </c>
      <c r="R9" s="186">
        <f t="shared" si="110"/>
        <v>6779.8025626145482</v>
      </c>
      <c r="S9" s="186">
        <f t="shared" si="110"/>
        <v>7113.8170233789879</v>
      </c>
      <c r="T9" s="186">
        <f t="shared" si="110"/>
        <v>6811.8077173533702</v>
      </c>
      <c r="U9" s="186">
        <f t="shared" si="110"/>
        <v>26021.757848156529</v>
      </c>
      <c r="V9" s="186">
        <f t="shared" si="110"/>
        <v>20512.413970207534</v>
      </c>
      <c r="W9" s="186">
        <f t="shared" si="110"/>
        <v>14480.770848242375</v>
      </c>
      <c r="X9" s="186">
        <f t="shared" si="110"/>
        <v>9372.4306519316651</v>
      </c>
      <c r="Y9" s="186">
        <f t="shared" si="110"/>
        <v>9634.9182103296298</v>
      </c>
      <c r="Z9" s="186">
        <f t="shared" si="110"/>
        <v>9646.8830388448187</v>
      </c>
      <c r="AA9" s="186">
        <f t="shared" si="110"/>
        <v>9503.9702424995594</v>
      </c>
      <c r="AB9" s="186">
        <f t="shared" si="110"/>
        <v>8015.0016227049764</v>
      </c>
      <c r="AC9" s="186">
        <f t="shared" si="110"/>
        <v>8015.0016227049764</v>
      </c>
      <c r="AD9" s="186">
        <f t="shared" si="110"/>
        <v>9423.6052861639928</v>
      </c>
      <c r="AE9" s="186">
        <f t="shared" si="110"/>
        <v>8035.5083869601613</v>
      </c>
      <c r="AF9" s="186">
        <f t="shared" si="110"/>
        <v>7698.6658135371054</v>
      </c>
      <c r="AG9" s="186">
        <f t="shared" si="110"/>
        <v>7707.8415644625411</v>
      </c>
      <c r="AH9" s="186">
        <f t="shared" si="110"/>
        <v>7727.5065644625411</v>
      </c>
      <c r="AI9" s="186">
        <f t="shared" si="110"/>
        <v>7698.9966812437851</v>
      </c>
      <c r="AJ9" s="186">
        <f t="shared" si="110"/>
        <v>7411.9008003607723</v>
      </c>
      <c r="AK9" s="186">
        <f t="shared" si="110"/>
        <v>12423.574395783358</v>
      </c>
      <c r="AL9" s="186">
        <f t="shared" si="110"/>
        <v>9941.7589098008102</v>
      </c>
      <c r="AM9" s="186">
        <f t="shared" si="110"/>
        <v>9715.334462929668</v>
      </c>
      <c r="AN9" s="186">
        <f t="shared" si="110"/>
        <v>9480.3991842411433</v>
      </c>
      <c r="AO9" s="186">
        <f t="shared" si="110"/>
        <v>9480.3991842411433</v>
      </c>
      <c r="AP9" s="186">
        <f t="shared" si="110"/>
        <v>7676.5832549261413</v>
      </c>
      <c r="AQ9" s="186">
        <f t="shared" si="110"/>
        <v>6678.0935227315358</v>
      </c>
      <c r="AR9" s="186">
        <f t="shared" si="110"/>
        <v>5284.9753876341147</v>
      </c>
      <c r="AS9" s="186">
        <f t="shared" si="110"/>
        <v>5549.3527256084371</v>
      </c>
      <c r="AT9" s="186">
        <f t="shared" si="110"/>
        <v>20784.440540658205</v>
      </c>
      <c r="AU9" s="186">
        <f t="shared" si="110"/>
        <v>11860.557295796461</v>
      </c>
      <c r="AV9" s="186">
        <f t="shared" si="110"/>
        <v>9787.997397573301</v>
      </c>
      <c r="AW9" s="186">
        <f t="shared" si="110"/>
        <v>7347.9540338922961</v>
      </c>
      <c r="AX9" s="186">
        <f t="shared" si="110"/>
        <v>7439.2719230912498</v>
      </c>
      <c r="AY9" s="186">
        <f t="shared" si="110"/>
        <v>6811.8077173533702</v>
      </c>
      <c r="AZ9" s="186">
        <f t="shared" si="110"/>
        <v>6043.7598509763793</v>
      </c>
      <c r="BA9" s="186">
        <f t="shared" si="110"/>
        <v>6292.8931119636882</v>
      </c>
      <c r="BB9" s="186">
        <f t="shared" si="110"/>
        <v>5676.6231596270636</v>
      </c>
      <c r="BC9" s="186">
        <f t="shared" si="110"/>
        <v>5676.4402735879312</v>
      </c>
      <c r="BD9" s="186">
        <f t="shared" si="110"/>
        <v>6111.0889471575883</v>
      </c>
      <c r="BE9" s="186">
        <f t="shared" si="110"/>
        <v>5415.3073041676944</v>
      </c>
      <c r="BF9" s="186">
        <f t="shared" si="110"/>
        <v>5415.3073041676944</v>
      </c>
      <c r="BG9" s="186">
        <f t="shared" si="110"/>
        <v>5415.3073041676944</v>
      </c>
      <c r="BH9" s="186">
        <f t="shared" si="110"/>
        <v>4018.742801697515</v>
      </c>
      <c r="BI9" s="186">
        <f t="shared" si="110"/>
        <v>4047.1070342023622</v>
      </c>
      <c r="BJ9" s="186">
        <f t="shared" si="110"/>
        <v>3894.5023462359713</v>
      </c>
      <c r="BK9" s="186">
        <f t="shared" si="110"/>
        <v>4018.742801697515</v>
      </c>
      <c r="BL9" s="186">
        <f t="shared" si="110"/>
        <v>4066.0133055461542</v>
      </c>
      <c r="BM9" s="186">
        <f t="shared" si="110"/>
        <v>4047.1070342023622</v>
      </c>
      <c r="BN9" s="186">
        <f t="shared" si="110"/>
        <v>4047.1070342023622</v>
      </c>
      <c r="BO9" s="186">
        <f t="shared" si="110"/>
        <v>4060.3423892408487</v>
      </c>
      <c r="BP9" s="186">
        <f t="shared" si="110"/>
        <v>4046.9574440384281</v>
      </c>
      <c r="BQ9" s="186">
        <f t="shared" si="110"/>
        <v>4060.3423892408487</v>
      </c>
      <c r="BR9" s="186">
        <f t="shared" ref="BR9:EC9" si="111">+BR10+BR23</f>
        <v>4062.2408980075211</v>
      </c>
      <c r="BS9" s="186">
        <f t="shared" si="111"/>
        <v>4064.139406774194</v>
      </c>
      <c r="BT9" s="186">
        <f t="shared" si="111"/>
        <v>3894.5023462359713</v>
      </c>
      <c r="BU9" s="186">
        <f t="shared" si="111"/>
        <v>3900.8238199858979</v>
      </c>
      <c r="BV9" s="186">
        <f t="shared" si="111"/>
        <v>3891.3804961419592</v>
      </c>
      <c r="BW9" s="186">
        <f t="shared" si="111"/>
        <v>3891.3804961419592</v>
      </c>
      <c r="BX9" s="186">
        <f t="shared" si="111"/>
        <v>3891.3804961419592</v>
      </c>
      <c r="BY9" s="186">
        <f t="shared" si="111"/>
        <v>3881.9225349809035</v>
      </c>
      <c r="BZ9" s="186">
        <f t="shared" si="111"/>
        <v>3877.0773405364594</v>
      </c>
      <c r="CA9" s="186">
        <f t="shared" si="111"/>
        <v>3877.0773405364594</v>
      </c>
      <c r="CB9" s="186">
        <f t="shared" si="111"/>
        <v>3877.1910612309775</v>
      </c>
      <c r="CC9" s="186">
        <f t="shared" si="111"/>
        <v>14893.833165755157</v>
      </c>
      <c r="CD9" s="186">
        <f t="shared" si="111"/>
        <v>8467.5361369601615</v>
      </c>
      <c r="CE9" s="186">
        <f t="shared" si="111"/>
        <v>7584.0077045120152</v>
      </c>
      <c r="CF9" s="186">
        <f t="shared" si="111"/>
        <v>5630.5722297839475</v>
      </c>
      <c r="CG9" s="186">
        <f t="shared" si="111"/>
        <v>7411.9008003607723</v>
      </c>
      <c r="CH9" s="186">
        <f t="shared" si="111"/>
        <v>11500.401705780774</v>
      </c>
      <c r="CI9" s="186">
        <f t="shared" si="111"/>
        <v>5961.4275403084794</v>
      </c>
      <c r="CJ9" s="186">
        <f t="shared" si="111"/>
        <v>8035.3122876676653</v>
      </c>
      <c r="CK9" s="186">
        <f t="shared" si="111"/>
        <v>5961.4275403084794</v>
      </c>
      <c r="CL9" s="186">
        <f t="shared" si="111"/>
        <v>14480.770848242375</v>
      </c>
      <c r="CM9" s="186">
        <f t="shared" si="111"/>
        <v>11080.682033402845</v>
      </c>
      <c r="CN9" s="186">
        <f t="shared" si="111"/>
        <v>8095.0292851116992</v>
      </c>
      <c r="CO9" s="186">
        <f t="shared" si="111"/>
        <v>5786.9150162291553</v>
      </c>
      <c r="CP9" s="186">
        <f t="shared" si="111"/>
        <v>6403.6995424741763</v>
      </c>
      <c r="CQ9" s="186">
        <f t="shared" si="111"/>
        <v>5662.0294327629708</v>
      </c>
      <c r="CR9" s="186">
        <f t="shared" si="111"/>
        <v>5662.0294327629708</v>
      </c>
      <c r="CS9" s="186">
        <f t="shared" si="111"/>
        <v>5662.0294327629708</v>
      </c>
      <c r="CT9" s="186">
        <f t="shared" si="111"/>
        <v>5291.6001237452256</v>
      </c>
      <c r="CU9" s="186">
        <f t="shared" si="111"/>
        <v>17495.46775301639</v>
      </c>
      <c r="CV9" s="186">
        <f t="shared" si="111"/>
        <v>9430.5923698160877</v>
      </c>
      <c r="CW9" s="186">
        <f t="shared" si="111"/>
        <v>11737.274308690405</v>
      </c>
      <c r="CX9" s="186">
        <f t="shared" si="111"/>
        <v>6451.2357443607734</v>
      </c>
      <c r="CY9" s="186">
        <f t="shared" si="111"/>
        <v>6443.3410367839469</v>
      </c>
      <c r="CZ9" s="186">
        <f t="shared" si="111"/>
        <v>6443.3410367839469</v>
      </c>
      <c r="DA9" s="186">
        <f t="shared" si="111"/>
        <v>5653.6384075564956</v>
      </c>
      <c r="DB9" s="186">
        <f t="shared" si="111"/>
        <v>6469.6828640267941</v>
      </c>
      <c r="DC9" s="186">
        <f t="shared" si="111"/>
        <v>5435.1626102226919</v>
      </c>
      <c r="DD9" s="186">
        <f t="shared" si="111"/>
        <v>11923.094491361244</v>
      </c>
      <c r="DE9" s="186">
        <f t="shared" si="111"/>
        <v>5662.0294327629708</v>
      </c>
      <c r="DF9" s="186">
        <f t="shared" si="111"/>
        <v>11091.516660268408</v>
      </c>
      <c r="DG9" s="186">
        <f t="shared" si="111"/>
        <v>17003.559191761324</v>
      </c>
      <c r="DH9" s="186">
        <f t="shared" si="111"/>
        <v>11815.667654517714</v>
      </c>
      <c r="DI9" s="186">
        <f t="shared" si="111"/>
        <v>9430.5923698160877</v>
      </c>
      <c r="DJ9" s="186">
        <f t="shared" si="111"/>
        <v>9430.5923698160877</v>
      </c>
      <c r="DK9" s="186">
        <f t="shared" si="111"/>
        <v>9429.5651840237388</v>
      </c>
      <c r="DL9" s="186">
        <f t="shared" si="111"/>
        <v>7402.7770927839465</v>
      </c>
      <c r="DM9" s="186">
        <f t="shared" si="111"/>
        <v>7402.7770927839465</v>
      </c>
      <c r="DN9" s="186">
        <f t="shared" si="111"/>
        <v>6443.3410367839469</v>
      </c>
      <c r="DO9" s="186">
        <f t="shared" si="111"/>
        <v>6443.3410367839469</v>
      </c>
      <c r="DP9" s="186">
        <f t="shared" si="111"/>
        <v>8078.0772000009401</v>
      </c>
      <c r="DQ9" s="186">
        <f t="shared" si="111"/>
        <v>8078.0772000009401</v>
      </c>
      <c r="DR9" s="186">
        <f t="shared" si="111"/>
        <v>6443.3410367839469</v>
      </c>
      <c r="DS9" s="186">
        <f t="shared" si="111"/>
        <v>5653.6384075564956</v>
      </c>
      <c r="DT9" s="186">
        <f t="shared" si="111"/>
        <v>6474.7982397629712</v>
      </c>
      <c r="DU9" s="186">
        <f t="shared" si="111"/>
        <v>5662.0294327629708</v>
      </c>
      <c r="DV9" s="186">
        <f t="shared" si="111"/>
        <v>5662.0294327629708</v>
      </c>
      <c r="DW9" s="186">
        <f t="shared" si="111"/>
        <v>5662.0294327629708</v>
      </c>
      <c r="DX9" s="186">
        <f t="shared" si="111"/>
        <v>5662.0294327629708</v>
      </c>
      <c r="DY9" s="186">
        <f t="shared" si="111"/>
        <v>5415.3073041676944</v>
      </c>
      <c r="DZ9" s="186">
        <f t="shared" si="111"/>
        <v>5415.3073041676944</v>
      </c>
      <c r="EA9" s="186">
        <f t="shared" si="111"/>
        <v>6474.7982397629712</v>
      </c>
      <c r="EB9" s="186">
        <f t="shared" si="111"/>
        <v>11864.412654958398</v>
      </c>
      <c r="EC9" s="186">
        <f t="shared" si="111"/>
        <v>5653.6384075564956</v>
      </c>
      <c r="ED9" s="186">
        <f t="shared" ref="ED9:ER9" si="112">+ED10+ED23</f>
        <v>17030.185919242376</v>
      </c>
      <c r="EE9" s="186">
        <f t="shared" si="112"/>
        <v>11815.667654517714</v>
      </c>
      <c r="EF9" s="186">
        <f t="shared" si="112"/>
        <v>6717.1118355448025</v>
      </c>
      <c r="EG9" s="186">
        <f t="shared" si="112"/>
        <v>6443.3410367839469</v>
      </c>
      <c r="EH9" s="186">
        <f t="shared" si="112"/>
        <v>7402.7770927839465</v>
      </c>
      <c r="EI9" s="186">
        <f t="shared" si="112"/>
        <v>7402.7770927839465</v>
      </c>
      <c r="EJ9" s="186">
        <f t="shared" si="112"/>
        <v>8078.0772000009401</v>
      </c>
      <c r="EK9" s="186">
        <f t="shared" si="112"/>
        <v>6502.6014215010282</v>
      </c>
      <c r="EL9" s="186">
        <f t="shared" si="112"/>
        <v>6505.8000774150069</v>
      </c>
      <c r="EM9" s="186">
        <f t="shared" si="112"/>
        <v>6505.8000774150069</v>
      </c>
      <c r="EN9" s="186">
        <f t="shared" si="112"/>
        <v>5653.6384075564956</v>
      </c>
      <c r="EO9" s="186">
        <f t="shared" si="112"/>
        <v>5285.1384891676953</v>
      </c>
      <c r="EP9" s="186">
        <f t="shared" si="112"/>
        <v>5285.1384891676953</v>
      </c>
      <c r="EQ9" s="186">
        <f t="shared" si="112"/>
        <v>5415.3073041676944</v>
      </c>
      <c r="ER9" s="186">
        <f t="shared" si="112"/>
        <v>5418.505960081673</v>
      </c>
    </row>
    <row r="10" spans="1:148" ht="30" customHeight="1" x14ac:dyDescent="0.25">
      <c r="A10" s="298"/>
      <c r="B10" s="287" t="s">
        <v>891</v>
      </c>
      <c r="C10" s="288"/>
      <c r="D10" s="289"/>
      <c r="E10" s="186">
        <f>+E15-E11</f>
        <v>40409.258039837827</v>
      </c>
      <c r="F10" s="186">
        <f t="shared" ref="F10:BQ10" si="113">+F15-F11</f>
        <v>24483.052678582055</v>
      </c>
      <c r="G10" s="186">
        <f t="shared" si="113"/>
        <v>12086.029354838709</v>
      </c>
      <c r="H10" s="186">
        <f t="shared" si="113"/>
        <v>11125.720876432224</v>
      </c>
      <c r="I10" s="186">
        <f t="shared" si="113"/>
        <v>10433.241855331571</v>
      </c>
      <c r="J10" s="186">
        <f t="shared" si="113"/>
        <v>10446.367507543804</v>
      </c>
      <c r="K10" s="186">
        <f t="shared" si="113"/>
        <v>8757.1749652917333</v>
      </c>
      <c r="L10" s="186">
        <f t="shared" si="113"/>
        <v>8721.1013776837644</v>
      </c>
      <c r="M10" s="186">
        <f t="shared" si="113"/>
        <v>9603.0797972917335</v>
      </c>
      <c r="N10" s="186">
        <f t="shared" si="113"/>
        <v>9603.0797972917335</v>
      </c>
      <c r="O10" s="186">
        <f t="shared" si="113"/>
        <v>4959.636874849286</v>
      </c>
      <c r="P10" s="186">
        <f t="shared" si="113"/>
        <v>4716.4666097232503</v>
      </c>
      <c r="Q10" s="186">
        <f t="shared" si="113"/>
        <v>7943.6213645661919</v>
      </c>
      <c r="R10" s="186">
        <f t="shared" si="113"/>
        <v>5858.1565765034375</v>
      </c>
      <c r="S10" s="186">
        <f t="shared" si="113"/>
        <v>5899.3115650456548</v>
      </c>
      <c r="T10" s="186">
        <f t="shared" si="113"/>
        <v>5924.6157867978145</v>
      </c>
      <c r="U10" s="186">
        <f t="shared" si="113"/>
        <v>21646.445348156529</v>
      </c>
      <c r="V10" s="186">
        <f t="shared" si="113"/>
        <v>17517.451275763087</v>
      </c>
      <c r="W10" s="186">
        <f t="shared" si="113"/>
        <v>12481.459306575709</v>
      </c>
      <c r="X10" s="186">
        <f t="shared" si="113"/>
        <v>8130.6554991538869</v>
      </c>
      <c r="Y10" s="186">
        <f t="shared" si="113"/>
        <v>8337.6548769962974</v>
      </c>
      <c r="Z10" s="186">
        <f t="shared" si="113"/>
        <v>8337.2648166225972</v>
      </c>
      <c r="AA10" s="186">
        <f t="shared" si="113"/>
        <v>8228.9027424995602</v>
      </c>
      <c r="AB10" s="186">
        <f t="shared" si="113"/>
        <v>6959.0856782605315</v>
      </c>
      <c r="AC10" s="186">
        <f t="shared" si="113"/>
        <v>6959.0856782605315</v>
      </c>
      <c r="AD10" s="186">
        <f t="shared" si="113"/>
        <v>8181.8301333862155</v>
      </c>
      <c r="AE10" s="186">
        <f t="shared" si="113"/>
        <v>6976.0117619601615</v>
      </c>
      <c r="AF10" s="186">
        <f t="shared" si="113"/>
        <v>6685.918313537105</v>
      </c>
      <c r="AG10" s="186">
        <f t="shared" si="113"/>
        <v>6685.2615644625412</v>
      </c>
      <c r="AH10" s="186">
        <f t="shared" si="113"/>
        <v>6685.2615644625412</v>
      </c>
      <c r="AI10" s="186">
        <f t="shared" si="113"/>
        <v>6686.2491812437856</v>
      </c>
      <c r="AJ10" s="186">
        <f t="shared" si="113"/>
        <v>6433.76057813855</v>
      </c>
      <c r="AK10" s="186">
        <f t="shared" si="113"/>
        <v>10169.273954116692</v>
      </c>
      <c r="AL10" s="186">
        <f t="shared" si="113"/>
        <v>8190.666209800811</v>
      </c>
      <c r="AM10" s="186">
        <f t="shared" si="113"/>
        <v>8197.396962929668</v>
      </c>
      <c r="AN10" s="186">
        <f t="shared" si="113"/>
        <v>8229.6186842411425</v>
      </c>
      <c r="AO10" s="186">
        <f t="shared" si="113"/>
        <v>8229.6186842411425</v>
      </c>
      <c r="AP10" s="186">
        <f t="shared" si="113"/>
        <v>6644.1707549261409</v>
      </c>
      <c r="AQ10" s="186">
        <f t="shared" si="113"/>
        <v>5535.9935227315354</v>
      </c>
      <c r="AR10" s="186">
        <f t="shared" si="113"/>
        <v>4602.6275681896705</v>
      </c>
      <c r="AS10" s="186">
        <f t="shared" si="113"/>
        <v>4701.2450867195485</v>
      </c>
      <c r="AT10" s="186">
        <f t="shared" si="113"/>
        <v>17509.574790658204</v>
      </c>
      <c r="AU10" s="186">
        <f t="shared" si="113"/>
        <v>10226.113851352018</v>
      </c>
      <c r="AV10" s="186">
        <f t="shared" si="113"/>
        <v>8442.395119795523</v>
      </c>
      <c r="AW10" s="186">
        <f t="shared" si="113"/>
        <v>6058.0718255589627</v>
      </c>
      <c r="AX10" s="186">
        <f t="shared" si="113"/>
        <v>6432.9161175356949</v>
      </c>
      <c r="AY10" s="186">
        <f t="shared" si="113"/>
        <v>5924.6157867978145</v>
      </c>
      <c r="AZ10" s="186">
        <f t="shared" si="113"/>
        <v>4982.0643259763792</v>
      </c>
      <c r="BA10" s="186">
        <f t="shared" si="113"/>
        <v>5224.0073619636878</v>
      </c>
      <c r="BB10" s="186">
        <f t="shared" si="113"/>
        <v>4941.7110068492857</v>
      </c>
      <c r="BC10" s="186">
        <f t="shared" si="113"/>
        <v>4941.5281208101533</v>
      </c>
      <c r="BD10" s="186">
        <f t="shared" si="113"/>
        <v>5074.407988824255</v>
      </c>
      <c r="BE10" s="186">
        <f t="shared" si="113"/>
        <v>4716.4666097232503</v>
      </c>
      <c r="BF10" s="186">
        <f t="shared" si="113"/>
        <v>4716.4666097232503</v>
      </c>
      <c r="BG10" s="186">
        <f t="shared" si="113"/>
        <v>4716.4666097232503</v>
      </c>
      <c r="BH10" s="186">
        <f t="shared" si="113"/>
        <v>3364.6415516975148</v>
      </c>
      <c r="BI10" s="186">
        <f t="shared" si="113"/>
        <v>3363.9346175356955</v>
      </c>
      <c r="BJ10" s="186">
        <f t="shared" si="113"/>
        <v>3376.066540680416</v>
      </c>
      <c r="BK10" s="186">
        <f t="shared" si="113"/>
        <v>3364.6415516975148</v>
      </c>
      <c r="BL10" s="186">
        <f t="shared" si="113"/>
        <v>3363.46011110171</v>
      </c>
      <c r="BM10" s="186">
        <f t="shared" si="113"/>
        <v>3363.9346175356955</v>
      </c>
      <c r="BN10" s="186">
        <f t="shared" si="113"/>
        <v>3363.9346175356955</v>
      </c>
      <c r="BO10" s="186">
        <f t="shared" si="113"/>
        <v>3363.6034281297375</v>
      </c>
      <c r="BP10" s="186">
        <f t="shared" si="113"/>
        <v>3363.7850273717613</v>
      </c>
      <c r="BQ10" s="186">
        <f t="shared" si="113"/>
        <v>3363.6034281297375</v>
      </c>
      <c r="BR10" s="186">
        <f t="shared" ref="BR10:EC10" si="114">+BR15-BR11</f>
        <v>3363.5638591186321</v>
      </c>
      <c r="BS10" s="186">
        <f t="shared" si="114"/>
        <v>3363.5242901075271</v>
      </c>
      <c r="BT10" s="186">
        <f t="shared" si="114"/>
        <v>3376.066540680416</v>
      </c>
      <c r="BU10" s="186">
        <f t="shared" si="114"/>
        <v>3377.5428199858979</v>
      </c>
      <c r="BV10" s="186">
        <f t="shared" si="114"/>
        <v>3377.7898850308479</v>
      </c>
      <c r="BW10" s="186">
        <f t="shared" si="114"/>
        <v>3377.7898850308479</v>
      </c>
      <c r="BX10" s="186">
        <f t="shared" si="114"/>
        <v>3377.7898850308479</v>
      </c>
      <c r="BY10" s="186">
        <f t="shared" si="114"/>
        <v>3378.0223127586814</v>
      </c>
      <c r="BZ10" s="186">
        <f t="shared" si="114"/>
        <v>3378.0223127586814</v>
      </c>
      <c r="CA10" s="186">
        <f t="shared" si="114"/>
        <v>3378.0223127586814</v>
      </c>
      <c r="CB10" s="186">
        <f t="shared" si="114"/>
        <v>3378.1360334531996</v>
      </c>
      <c r="CC10" s="186">
        <f t="shared" si="114"/>
        <v>12467.484207421823</v>
      </c>
      <c r="CD10" s="186">
        <f t="shared" si="114"/>
        <v>6976.0117619601615</v>
      </c>
      <c r="CE10" s="186">
        <f t="shared" si="114"/>
        <v>6408.3583989564595</v>
      </c>
      <c r="CF10" s="186">
        <f t="shared" si="114"/>
        <v>4895.6600770061696</v>
      </c>
      <c r="CG10" s="186">
        <f t="shared" si="114"/>
        <v>6433.76057813855</v>
      </c>
      <c r="CH10" s="186">
        <f t="shared" si="114"/>
        <v>9437.4968363363296</v>
      </c>
      <c r="CI10" s="186">
        <f t="shared" si="114"/>
        <v>5180.6102903084793</v>
      </c>
      <c r="CJ10" s="186">
        <f t="shared" si="114"/>
        <v>6969.1447321121095</v>
      </c>
      <c r="CK10" s="186">
        <f t="shared" si="114"/>
        <v>5180.6102903084793</v>
      </c>
      <c r="CL10" s="186">
        <f t="shared" si="114"/>
        <v>12481.459306575709</v>
      </c>
      <c r="CM10" s="186">
        <f t="shared" si="114"/>
        <v>9603.0797972917335</v>
      </c>
      <c r="CN10" s="186">
        <f t="shared" si="114"/>
        <v>6967.3520628894767</v>
      </c>
      <c r="CO10" s="186">
        <f t="shared" si="114"/>
        <v>4893.6650162291553</v>
      </c>
      <c r="CP10" s="186">
        <f t="shared" si="114"/>
        <v>5545.0995424741759</v>
      </c>
      <c r="CQ10" s="186">
        <f t="shared" si="114"/>
        <v>4927.1172799851929</v>
      </c>
      <c r="CR10" s="186">
        <f t="shared" si="114"/>
        <v>4927.1172799851929</v>
      </c>
      <c r="CS10" s="186">
        <f t="shared" si="114"/>
        <v>4927.1172799851929</v>
      </c>
      <c r="CT10" s="186">
        <f t="shared" si="114"/>
        <v>4602.6275681896705</v>
      </c>
      <c r="CU10" s="186">
        <f t="shared" si="114"/>
        <v>14617.228169683058</v>
      </c>
      <c r="CV10" s="186">
        <f t="shared" si="114"/>
        <v>8187.496814260533</v>
      </c>
      <c r="CW10" s="186">
        <f t="shared" si="114"/>
        <v>10133.201336468182</v>
      </c>
      <c r="CX10" s="186">
        <f t="shared" si="114"/>
        <v>5600.9115221385509</v>
      </c>
      <c r="CY10" s="186">
        <f t="shared" si="114"/>
        <v>5601.1930090061687</v>
      </c>
      <c r="CZ10" s="186">
        <f t="shared" si="114"/>
        <v>5601.1930090061687</v>
      </c>
      <c r="DA10" s="186">
        <f t="shared" si="114"/>
        <v>4917.6004075564961</v>
      </c>
      <c r="DB10" s="186">
        <f t="shared" si="114"/>
        <v>5597.8290306934605</v>
      </c>
      <c r="DC10" s="186">
        <f t="shared" si="114"/>
        <v>4715.9673324449141</v>
      </c>
      <c r="DD10" s="186">
        <f t="shared" si="114"/>
        <v>10031.499005250133</v>
      </c>
      <c r="DE10" s="186">
        <f t="shared" si="114"/>
        <v>4927.1172799851929</v>
      </c>
      <c r="DF10" s="186">
        <f t="shared" si="114"/>
        <v>9599.5687713795178</v>
      </c>
      <c r="DG10" s="186">
        <f t="shared" si="114"/>
        <v>14631.889775094658</v>
      </c>
      <c r="DH10" s="186">
        <f t="shared" si="114"/>
        <v>10227.480612851048</v>
      </c>
      <c r="DI10" s="186">
        <f t="shared" si="114"/>
        <v>8187.496814260533</v>
      </c>
      <c r="DJ10" s="186">
        <f t="shared" si="114"/>
        <v>8187.496814260533</v>
      </c>
      <c r="DK10" s="186">
        <f t="shared" si="114"/>
        <v>8186.4696284681831</v>
      </c>
      <c r="DL10" s="186">
        <f t="shared" si="114"/>
        <v>6434.0420650061687</v>
      </c>
      <c r="DM10" s="186">
        <f t="shared" si="114"/>
        <v>6434.0420650061687</v>
      </c>
      <c r="DN10" s="186">
        <f t="shared" si="114"/>
        <v>5601.1930090061687</v>
      </c>
      <c r="DO10" s="186">
        <f t="shared" si="114"/>
        <v>5601.1930090061687</v>
      </c>
      <c r="DP10" s="186">
        <f t="shared" si="114"/>
        <v>7022.1612555564952</v>
      </c>
      <c r="DQ10" s="186">
        <f t="shared" si="114"/>
        <v>7022.1612555564952</v>
      </c>
      <c r="DR10" s="186">
        <f t="shared" si="114"/>
        <v>5601.1930090061687</v>
      </c>
      <c r="DS10" s="186">
        <f t="shared" si="114"/>
        <v>4917.6004075564961</v>
      </c>
      <c r="DT10" s="186">
        <f t="shared" si="114"/>
        <v>5632.650211985193</v>
      </c>
      <c r="DU10" s="186">
        <f t="shared" si="114"/>
        <v>4927.1172799851929</v>
      </c>
      <c r="DV10" s="186">
        <f t="shared" si="114"/>
        <v>4927.1172799851929</v>
      </c>
      <c r="DW10" s="186">
        <f t="shared" si="114"/>
        <v>4927.1172799851929</v>
      </c>
      <c r="DX10" s="186">
        <f t="shared" si="114"/>
        <v>4927.1172799851929</v>
      </c>
      <c r="DY10" s="186">
        <f t="shared" si="114"/>
        <v>4716.4666097232503</v>
      </c>
      <c r="DZ10" s="186">
        <f t="shared" si="114"/>
        <v>4716.4666097232503</v>
      </c>
      <c r="EA10" s="186">
        <f t="shared" si="114"/>
        <v>5632.650211985193</v>
      </c>
      <c r="EB10" s="186">
        <f t="shared" si="114"/>
        <v>10276.225613291732</v>
      </c>
      <c r="EC10" s="186">
        <f t="shared" si="114"/>
        <v>4917.6004075564961</v>
      </c>
      <c r="ED10" s="186">
        <f t="shared" ref="ED10:ER10" si="115">+ED15-ED11</f>
        <v>14658.516502575709</v>
      </c>
      <c r="EE10" s="186">
        <f t="shared" si="115"/>
        <v>10227.480612851048</v>
      </c>
      <c r="EF10" s="186">
        <f t="shared" si="115"/>
        <v>5829.9199049892468</v>
      </c>
      <c r="EG10" s="186">
        <f t="shared" si="115"/>
        <v>5601.1930090061687</v>
      </c>
      <c r="EH10" s="186">
        <f t="shared" si="115"/>
        <v>6434.0420650061687</v>
      </c>
      <c r="EI10" s="186">
        <f t="shared" si="115"/>
        <v>6434.0420650061687</v>
      </c>
      <c r="EJ10" s="186">
        <f t="shared" si="115"/>
        <v>7022.1612555564952</v>
      </c>
      <c r="EK10" s="186">
        <f t="shared" si="115"/>
        <v>5660.45339372325</v>
      </c>
      <c r="EL10" s="186">
        <f t="shared" si="115"/>
        <v>5663.6520496372286</v>
      </c>
      <c r="EM10" s="186">
        <f t="shared" si="115"/>
        <v>5663.6520496372286</v>
      </c>
      <c r="EN10" s="186">
        <f t="shared" si="115"/>
        <v>4917.6004075564961</v>
      </c>
      <c r="EO10" s="186">
        <f t="shared" si="115"/>
        <v>4602.7906697232511</v>
      </c>
      <c r="EP10" s="186">
        <f t="shared" si="115"/>
        <v>4602.7906697232511</v>
      </c>
      <c r="EQ10" s="186">
        <f t="shared" si="115"/>
        <v>4716.4666097232503</v>
      </c>
      <c r="ER10" s="186">
        <f t="shared" si="115"/>
        <v>4719.6652656372289</v>
      </c>
    </row>
    <row r="11" spans="1:148" ht="30" customHeight="1" x14ac:dyDescent="0.25">
      <c r="A11" s="298"/>
      <c r="B11" s="290" t="s">
        <v>892</v>
      </c>
      <c r="C11" s="288" t="s">
        <v>893</v>
      </c>
      <c r="D11" s="289"/>
      <c r="E11" s="186">
        <f>SUM(E12:E14)</f>
        <v>14358.282460162171</v>
      </c>
      <c r="F11" s="186">
        <f t="shared" ref="F11:BQ11" si="116">SUM(F12:F14)</f>
        <v>7113.6602214179456</v>
      </c>
      <c r="G11" s="186">
        <f t="shared" si="116"/>
        <v>3454.4276451612895</v>
      </c>
      <c r="H11" s="186">
        <f t="shared" si="116"/>
        <v>3269.5603235677768</v>
      </c>
      <c r="I11" s="186">
        <f t="shared" si="116"/>
        <v>2018.9399446684297</v>
      </c>
      <c r="J11" s="186">
        <f t="shared" si="116"/>
        <v>2005.8142924561962</v>
      </c>
      <c r="K11" s="186">
        <f t="shared" si="116"/>
        <v>1458.2941347082674</v>
      </c>
      <c r="L11" s="186">
        <f t="shared" si="116"/>
        <v>1494.3677223162349</v>
      </c>
      <c r="M11" s="186">
        <f t="shared" si="116"/>
        <v>1655.3885027082674</v>
      </c>
      <c r="N11" s="186">
        <f t="shared" si="116"/>
        <v>1655.3885027082674</v>
      </c>
      <c r="O11" s="186">
        <f t="shared" si="116"/>
        <v>648.5439251507139</v>
      </c>
      <c r="P11" s="186">
        <f t="shared" si="116"/>
        <v>608.29239027674953</v>
      </c>
      <c r="Q11" s="186">
        <f t="shared" si="116"/>
        <v>1282.9888354338095</v>
      </c>
      <c r="R11" s="186">
        <f t="shared" si="116"/>
        <v>901.72912349656258</v>
      </c>
      <c r="S11" s="186">
        <f t="shared" si="116"/>
        <v>860.57413495434503</v>
      </c>
      <c r="T11" s="186">
        <f t="shared" si="116"/>
        <v>835.26991320218576</v>
      </c>
      <c r="U11" s="186">
        <f t="shared" si="116"/>
        <v>5823.5166518434689</v>
      </c>
      <c r="V11" s="186">
        <f t="shared" si="116"/>
        <v>4449.3405242369117</v>
      </c>
      <c r="W11" s="186">
        <f t="shared" si="116"/>
        <v>2752.1299934242907</v>
      </c>
      <c r="X11" s="186">
        <f t="shared" si="116"/>
        <v>1330.9478008461135</v>
      </c>
      <c r="Y11" s="186">
        <f t="shared" si="116"/>
        <v>1358.4619230037019</v>
      </c>
      <c r="Z11" s="186">
        <f t="shared" si="116"/>
        <v>1358.8519833774021</v>
      </c>
      <c r="AA11" s="186">
        <f t="shared" si="116"/>
        <v>1301.3160575004408</v>
      </c>
      <c r="AB11" s="186">
        <f t="shared" si="116"/>
        <v>1086.3787217394679</v>
      </c>
      <c r="AC11" s="186">
        <f t="shared" si="116"/>
        <v>1086.3787217394679</v>
      </c>
      <c r="AD11" s="186">
        <f t="shared" si="116"/>
        <v>1279.773166613785</v>
      </c>
      <c r="AE11" s="186">
        <f t="shared" si="116"/>
        <v>1096.7353380398379</v>
      </c>
      <c r="AF11" s="186">
        <f t="shared" si="116"/>
        <v>1030.6276864628944</v>
      </c>
      <c r="AG11" s="186">
        <f t="shared" si="116"/>
        <v>1031.2844355374582</v>
      </c>
      <c r="AH11" s="186">
        <f t="shared" si="116"/>
        <v>1031.2844355374582</v>
      </c>
      <c r="AI11" s="186">
        <f t="shared" si="116"/>
        <v>1030.2968187562137</v>
      </c>
      <c r="AJ11" s="186">
        <f t="shared" si="116"/>
        <v>947.43602186144892</v>
      </c>
      <c r="AK11" s="186">
        <f t="shared" si="116"/>
        <v>1931.7861458833067</v>
      </c>
      <c r="AL11" s="186">
        <f t="shared" si="116"/>
        <v>1339.5525901991894</v>
      </c>
      <c r="AM11" s="186">
        <f t="shared" si="116"/>
        <v>1332.8218370703332</v>
      </c>
      <c r="AN11" s="186">
        <f t="shared" si="116"/>
        <v>1300.600115758858</v>
      </c>
      <c r="AO11" s="186">
        <f t="shared" si="116"/>
        <v>1300.600115758858</v>
      </c>
      <c r="AP11" s="186">
        <f t="shared" si="116"/>
        <v>1072.3752450738587</v>
      </c>
      <c r="AQ11" s="186">
        <f t="shared" si="116"/>
        <v>820.88647726846466</v>
      </c>
      <c r="AR11" s="186">
        <f t="shared" si="116"/>
        <v>596.46533181032976</v>
      </c>
      <c r="AS11" s="186">
        <f t="shared" si="116"/>
        <v>623.51391328045133</v>
      </c>
      <c r="AT11" s="186">
        <f t="shared" si="116"/>
        <v>4457.2170093417944</v>
      </c>
      <c r="AU11" s="186">
        <f t="shared" si="116"/>
        <v>1874.9353486479815</v>
      </c>
      <c r="AV11" s="186">
        <f t="shared" si="116"/>
        <v>1520.1394802044776</v>
      </c>
      <c r="AW11" s="186">
        <f t="shared" si="116"/>
        <v>942.61667444103648</v>
      </c>
      <c r="AX11" s="186">
        <f t="shared" si="116"/>
        <v>948.28048246430455</v>
      </c>
      <c r="AY11" s="186">
        <f t="shared" si="116"/>
        <v>835.26991320218576</v>
      </c>
      <c r="AZ11" s="186">
        <f t="shared" si="116"/>
        <v>701.55537402362074</v>
      </c>
      <c r="BA11" s="186">
        <f t="shared" si="116"/>
        <v>725.36523803631235</v>
      </c>
      <c r="BB11" s="186">
        <f t="shared" si="116"/>
        <v>657.89149315071393</v>
      </c>
      <c r="BC11" s="186">
        <f t="shared" si="116"/>
        <v>658.0743791898467</v>
      </c>
      <c r="BD11" s="186">
        <f t="shared" si="116"/>
        <v>695.71411117574473</v>
      </c>
      <c r="BE11" s="186">
        <f t="shared" si="116"/>
        <v>608.29239027674953</v>
      </c>
      <c r="BF11" s="186">
        <f t="shared" si="116"/>
        <v>608.29239027674953</v>
      </c>
      <c r="BG11" s="186">
        <f t="shared" si="116"/>
        <v>608.29239027674953</v>
      </c>
      <c r="BH11" s="186">
        <f t="shared" si="116"/>
        <v>437.86704830248544</v>
      </c>
      <c r="BI11" s="186">
        <f t="shared" si="116"/>
        <v>438.57398246430461</v>
      </c>
      <c r="BJ11" s="186">
        <f t="shared" si="116"/>
        <v>426.44205931958402</v>
      </c>
      <c r="BK11" s="186">
        <f t="shared" si="116"/>
        <v>437.86704830248544</v>
      </c>
      <c r="BL11" s="186">
        <f t="shared" si="116"/>
        <v>439.04848889829009</v>
      </c>
      <c r="BM11" s="186">
        <f t="shared" si="116"/>
        <v>438.57398246430461</v>
      </c>
      <c r="BN11" s="186">
        <f t="shared" si="116"/>
        <v>438.57398246430461</v>
      </c>
      <c r="BO11" s="186">
        <f t="shared" si="116"/>
        <v>438.90517187026262</v>
      </c>
      <c r="BP11" s="186">
        <f t="shared" si="116"/>
        <v>438.72357262823903</v>
      </c>
      <c r="BQ11" s="186">
        <f t="shared" si="116"/>
        <v>438.90517187026262</v>
      </c>
      <c r="BR11" s="186">
        <f t="shared" ref="BR11:EC11" si="117">SUM(BR12:BR14)</f>
        <v>438.94474088136786</v>
      </c>
      <c r="BS11" s="186">
        <f t="shared" si="117"/>
        <v>438.98430989247311</v>
      </c>
      <c r="BT11" s="186">
        <f t="shared" si="117"/>
        <v>426.44205931958402</v>
      </c>
      <c r="BU11" s="186">
        <f t="shared" si="117"/>
        <v>424.96578001410194</v>
      </c>
      <c r="BV11" s="186">
        <f t="shared" si="117"/>
        <v>424.71871496915213</v>
      </c>
      <c r="BW11" s="186">
        <f t="shared" si="117"/>
        <v>424.71871496915213</v>
      </c>
      <c r="BX11" s="186">
        <f t="shared" si="117"/>
        <v>424.71871496915213</v>
      </c>
      <c r="BY11" s="186">
        <f t="shared" si="117"/>
        <v>424.48628724131856</v>
      </c>
      <c r="BZ11" s="186">
        <f t="shared" si="117"/>
        <v>424.48628724131856</v>
      </c>
      <c r="CA11" s="186">
        <f t="shared" si="117"/>
        <v>424.48628724131856</v>
      </c>
      <c r="CB11" s="186">
        <f t="shared" si="117"/>
        <v>424.37256654680061</v>
      </c>
      <c r="CC11" s="186">
        <f t="shared" si="117"/>
        <v>2766.1050925781769</v>
      </c>
      <c r="CD11" s="186">
        <f t="shared" si="117"/>
        <v>1096.7353380398379</v>
      </c>
      <c r="CE11" s="186">
        <f t="shared" si="117"/>
        <v>972.83820104353947</v>
      </c>
      <c r="CF11" s="186">
        <f t="shared" si="117"/>
        <v>703.94242299383041</v>
      </c>
      <c r="CG11" s="186">
        <f t="shared" si="117"/>
        <v>947.43602186144892</v>
      </c>
      <c r="CH11" s="186">
        <f t="shared" si="117"/>
        <v>1820.9714636636702</v>
      </c>
      <c r="CI11" s="186">
        <f t="shared" si="117"/>
        <v>768.7623096915213</v>
      </c>
      <c r="CJ11" s="186">
        <f t="shared" si="117"/>
        <v>1076.3196678878901</v>
      </c>
      <c r="CK11" s="186">
        <f t="shared" si="117"/>
        <v>768.7623096915213</v>
      </c>
      <c r="CL11" s="186">
        <f t="shared" si="117"/>
        <v>2752.1299934242907</v>
      </c>
      <c r="CM11" s="186">
        <f t="shared" si="117"/>
        <v>1655.3885027082674</v>
      </c>
      <c r="CN11" s="186">
        <f t="shared" si="117"/>
        <v>1078.1123371105236</v>
      </c>
      <c r="CO11" s="186">
        <f t="shared" si="117"/>
        <v>714.51578377084445</v>
      </c>
      <c r="CP11" s="186">
        <f t="shared" si="117"/>
        <v>811.78045752582409</v>
      </c>
      <c r="CQ11" s="186">
        <f t="shared" si="117"/>
        <v>672.48522001480706</v>
      </c>
      <c r="CR11" s="186">
        <f t="shared" si="117"/>
        <v>672.48522001480706</v>
      </c>
      <c r="CS11" s="186">
        <f t="shared" si="117"/>
        <v>672.48522001480706</v>
      </c>
      <c r="CT11" s="186">
        <f t="shared" si="117"/>
        <v>596.46533181032976</v>
      </c>
      <c r="CU11" s="186">
        <f t="shared" si="117"/>
        <v>3453.5112303169399</v>
      </c>
      <c r="CV11" s="186">
        <f t="shared" si="117"/>
        <v>1284.1671857394679</v>
      </c>
      <c r="CW11" s="186">
        <f t="shared" si="117"/>
        <v>1742.9917635318175</v>
      </c>
      <c r="CX11" s="186">
        <f t="shared" si="117"/>
        <v>815.76587786144887</v>
      </c>
      <c r="CY11" s="186">
        <f t="shared" si="117"/>
        <v>815.4843909938304</v>
      </c>
      <c r="CZ11" s="186">
        <f t="shared" si="117"/>
        <v>815.4843909938304</v>
      </c>
      <c r="DA11" s="186">
        <f t="shared" si="117"/>
        <v>690.58039244350437</v>
      </c>
      <c r="DB11" s="186">
        <f t="shared" si="117"/>
        <v>796.85216930653974</v>
      </c>
      <c r="DC11" s="186">
        <f t="shared" si="117"/>
        <v>608.7916675550855</v>
      </c>
      <c r="DD11" s="186">
        <f t="shared" si="117"/>
        <v>1844.6940947498679</v>
      </c>
      <c r="DE11" s="186">
        <f t="shared" si="117"/>
        <v>672.48522001480706</v>
      </c>
      <c r="DF11" s="186">
        <f t="shared" si="117"/>
        <v>1658.8995286204831</v>
      </c>
      <c r="DG11" s="186">
        <f t="shared" si="117"/>
        <v>3438.849624905341</v>
      </c>
      <c r="DH11" s="186">
        <f t="shared" si="117"/>
        <v>1873.5794871489511</v>
      </c>
      <c r="DI11" s="186">
        <f t="shared" si="117"/>
        <v>1284.1671857394679</v>
      </c>
      <c r="DJ11" s="186">
        <f t="shared" si="117"/>
        <v>1284.1671857394679</v>
      </c>
      <c r="DK11" s="186">
        <f t="shared" si="117"/>
        <v>1285.1943715318175</v>
      </c>
      <c r="DL11" s="186">
        <f t="shared" si="117"/>
        <v>947.15453499383034</v>
      </c>
      <c r="DM11" s="186">
        <f t="shared" si="117"/>
        <v>947.15453499383034</v>
      </c>
      <c r="DN11" s="186">
        <f t="shared" si="117"/>
        <v>815.4843909938304</v>
      </c>
      <c r="DO11" s="186">
        <f t="shared" si="117"/>
        <v>815.4843909938304</v>
      </c>
      <c r="DP11" s="186">
        <f t="shared" si="117"/>
        <v>1023.3031444435044</v>
      </c>
      <c r="DQ11" s="186">
        <f t="shared" si="117"/>
        <v>1023.3031444435044</v>
      </c>
      <c r="DR11" s="186">
        <f t="shared" si="117"/>
        <v>815.4843909938304</v>
      </c>
      <c r="DS11" s="186">
        <f t="shared" si="117"/>
        <v>690.58039244350437</v>
      </c>
      <c r="DT11" s="186">
        <f t="shared" si="117"/>
        <v>784.02718801480694</v>
      </c>
      <c r="DU11" s="186">
        <f t="shared" si="117"/>
        <v>672.48522001480706</v>
      </c>
      <c r="DV11" s="186">
        <f t="shared" si="117"/>
        <v>672.48522001480706</v>
      </c>
      <c r="DW11" s="186">
        <f t="shared" si="117"/>
        <v>672.48522001480706</v>
      </c>
      <c r="DX11" s="186">
        <f t="shared" si="117"/>
        <v>672.48522001480706</v>
      </c>
      <c r="DY11" s="186">
        <f t="shared" si="117"/>
        <v>608.29239027674953</v>
      </c>
      <c r="DZ11" s="186">
        <f t="shared" si="117"/>
        <v>608.29239027674953</v>
      </c>
      <c r="EA11" s="186">
        <f t="shared" si="117"/>
        <v>784.02718801480694</v>
      </c>
      <c r="EB11" s="186">
        <f t="shared" si="117"/>
        <v>1824.8344867082671</v>
      </c>
      <c r="EC11" s="186">
        <f t="shared" si="117"/>
        <v>690.58039244350437</v>
      </c>
      <c r="ED11" s="186">
        <f t="shared" ref="ED11:ER11" si="118">SUM(ED12:ED14)</f>
        <v>3412.2228974242903</v>
      </c>
      <c r="EE11" s="186">
        <f t="shared" si="118"/>
        <v>1873.5794871489511</v>
      </c>
      <c r="EF11" s="186">
        <f t="shared" si="118"/>
        <v>929.96579501075269</v>
      </c>
      <c r="EG11" s="186">
        <f t="shared" si="118"/>
        <v>815.4843909938304</v>
      </c>
      <c r="EH11" s="186">
        <f t="shared" si="118"/>
        <v>947.15453499383034</v>
      </c>
      <c r="EI11" s="186">
        <f t="shared" si="118"/>
        <v>947.15453499383034</v>
      </c>
      <c r="EJ11" s="186">
        <f t="shared" si="118"/>
        <v>1023.3031444435044</v>
      </c>
      <c r="EK11" s="186">
        <f t="shared" si="118"/>
        <v>756.22400627674949</v>
      </c>
      <c r="EL11" s="186">
        <f t="shared" si="118"/>
        <v>753.02535036277095</v>
      </c>
      <c r="EM11" s="186">
        <f t="shared" si="118"/>
        <v>753.02535036277095</v>
      </c>
      <c r="EN11" s="186">
        <f t="shared" si="118"/>
        <v>690.58039244350437</v>
      </c>
      <c r="EO11" s="186">
        <f t="shared" si="118"/>
        <v>596.30223027674958</v>
      </c>
      <c r="EP11" s="186">
        <f t="shared" si="118"/>
        <v>596.30223027674958</v>
      </c>
      <c r="EQ11" s="186">
        <f t="shared" si="118"/>
        <v>608.29239027674953</v>
      </c>
      <c r="ER11" s="186">
        <f t="shared" si="118"/>
        <v>605.0937343627711</v>
      </c>
    </row>
    <row r="12" spans="1:148" ht="30" customHeight="1" x14ac:dyDescent="0.25">
      <c r="A12" s="298"/>
      <c r="B12" s="291"/>
      <c r="C12" s="288" t="s">
        <v>1235</v>
      </c>
      <c r="D12" s="289"/>
      <c r="E12" s="186">
        <f>+E17*2</f>
        <v>2009.818</v>
      </c>
      <c r="F12" s="186">
        <f t="shared" ref="F12:BQ12" si="119">+F17*2</f>
        <v>1159.5124000000001</v>
      </c>
      <c r="G12" s="186">
        <f t="shared" si="119"/>
        <v>570.29200000000003</v>
      </c>
      <c r="H12" s="186">
        <f t="shared" si="119"/>
        <v>528.2672</v>
      </c>
      <c r="I12" s="186">
        <f t="shared" si="119"/>
        <v>456.96080000000001</v>
      </c>
      <c r="J12" s="186">
        <f t="shared" si="119"/>
        <v>456.96080000000001</v>
      </c>
      <c r="K12" s="186">
        <f t="shared" si="119"/>
        <v>374.87959999999998</v>
      </c>
      <c r="L12" s="186">
        <f t="shared" si="119"/>
        <v>374.87959999999998</v>
      </c>
      <c r="M12" s="186">
        <f t="shared" si="119"/>
        <v>413.15480000000002</v>
      </c>
      <c r="N12" s="186">
        <f t="shared" si="119"/>
        <v>413.15480000000002</v>
      </c>
      <c r="O12" s="186">
        <f t="shared" si="119"/>
        <v>205.8048</v>
      </c>
      <c r="P12" s="186">
        <f t="shared" si="119"/>
        <v>195.40400000000002</v>
      </c>
      <c r="Q12" s="186">
        <f t="shared" si="119"/>
        <v>338.59120000000001</v>
      </c>
      <c r="R12" s="186">
        <f t="shared" si="119"/>
        <v>248.0692</v>
      </c>
      <c r="S12" s="186">
        <f t="shared" si="119"/>
        <v>248.0692</v>
      </c>
      <c r="T12" s="186">
        <f t="shared" si="119"/>
        <v>248.0692</v>
      </c>
      <c r="U12" s="186">
        <f t="shared" si="119"/>
        <v>1008.072</v>
      </c>
      <c r="V12" s="186">
        <f t="shared" si="119"/>
        <v>806.12080000000003</v>
      </c>
      <c r="W12" s="186">
        <f t="shared" si="119"/>
        <v>559.0308</v>
      </c>
      <c r="X12" s="186">
        <f t="shared" si="119"/>
        <v>347.21480000000003</v>
      </c>
      <c r="Y12" s="186">
        <f t="shared" si="119"/>
        <v>355.82080000000002</v>
      </c>
      <c r="Z12" s="186">
        <f t="shared" si="119"/>
        <v>355.82080000000002</v>
      </c>
      <c r="AA12" s="186">
        <f t="shared" si="119"/>
        <v>349.7328</v>
      </c>
      <c r="AB12" s="186">
        <f t="shared" si="119"/>
        <v>295.24639999999999</v>
      </c>
      <c r="AC12" s="186">
        <f t="shared" si="119"/>
        <v>295.24639999999999</v>
      </c>
      <c r="AD12" s="186">
        <f t="shared" si="119"/>
        <v>347.21480000000003</v>
      </c>
      <c r="AE12" s="186">
        <f t="shared" si="119"/>
        <v>296.24759999999998</v>
      </c>
      <c r="AF12" s="186">
        <f t="shared" si="119"/>
        <v>283.17599999999999</v>
      </c>
      <c r="AG12" s="186">
        <f t="shared" si="119"/>
        <v>283.17599999999999</v>
      </c>
      <c r="AH12" s="186">
        <f t="shared" si="119"/>
        <v>283.17599999999999</v>
      </c>
      <c r="AI12" s="186">
        <f t="shared" si="119"/>
        <v>283.17599999999999</v>
      </c>
      <c r="AJ12" s="186">
        <f t="shared" si="119"/>
        <v>270.86959999999999</v>
      </c>
      <c r="AK12" s="186">
        <f t="shared" si="119"/>
        <v>444.07560000000001</v>
      </c>
      <c r="AL12" s="186">
        <f t="shared" si="119"/>
        <v>349.7328</v>
      </c>
      <c r="AM12" s="186">
        <f t="shared" si="119"/>
        <v>349.7328</v>
      </c>
      <c r="AN12" s="186">
        <f t="shared" si="119"/>
        <v>349.7328</v>
      </c>
      <c r="AO12" s="186">
        <f t="shared" si="119"/>
        <v>349.7328</v>
      </c>
      <c r="AP12" s="186">
        <f t="shared" si="119"/>
        <v>283.17599999999999</v>
      </c>
      <c r="AQ12" s="186">
        <f t="shared" si="119"/>
        <v>233.28</v>
      </c>
      <c r="AR12" s="186">
        <f t="shared" si="119"/>
        <v>190.79240000000001</v>
      </c>
      <c r="AS12" s="186">
        <f t="shared" si="119"/>
        <v>195.40400000000002</v>
      </c>
      <c r="AT12" s="186">
        <f t="shared" si="119"/>
        <v>806.12080000000003</v>
      </c>
      <c r="AU12" s="186">
        <f t="shared" si="119"/>
        <v>444.0752</v>
      </c>
      <c r="AV12" s="186">
        <f t="shared" si="119"/>
        <v>365.5976</v>
      </c>
      <c r="AW12" s="186">
        <f t="shared" si="119"/>
        <v>256.90600000000001</v>
      </c>
      <c r="AX12" s="186">
        <f t="shared" si="119"/>
        <v>270.86959999999999</v>
      </c>
      <c r="AY12" s="186">
        <f t="shared" si="119"/>
        <v>248.0692</v>
      </c>
      <c r="AZ12" s="186">
        <f t="shared" si="119"/>
        <v>208.57320000000001</v>
      </c>
      <c r="BA12" s="186">
        <f t="shared" si="119"/>
        <v>218.32560000000001</v>
      </c>
      <c r="BB12" s="186">
        <f t="shared" si="119"/>
        <v>205.49</v>
      </c>
      <c r="BC12" s="186">
        <f t="shared" si="119"/>
        <v>205.49</v>
      </c>
      <c r="BD12" s="186">
        <f t="shared" si="119"/>
        <v>211.74759999999998</v>
      </c>
      <c r="BE12" s="186">
        <f t="shared" si="119"/>
        <v>195.40400000000002</v>
      </c>
      <c r="BF12" s="186">
        <f t="shared" si="119"/>
        <v>195.40400000000002</v>
      </c>
      <c r="BG12" s="186">
        <f t="shared" si="119"/>
        <v>195.40400000000002</v>
      </c>
      <c r="BH12" s="186">
        <f t="shared" si="119"/>
        <v>139.54159999999999</v>
      </c>
      <c r="BI12" s="186">
        <f t="shared" si="119"/>
        <v>139.54159999999999</v>
      </c>
      <c r="BJ12" s="186">
        <f t="shared" si="119"/>
        <v>139.54159999999999</v>
      </c>
      <c r="BK12" s="186">
        <f t="shared" si="119"/>
        <v>139.54159999999999</v>
      </c>
      <c r="BL12" s="186">
        <f t="shared" si="119"/>
        <v>139.54159999999999</v>
      </c>
      <c r="BM12" s="186">
        <f t="shared" si="119"/>
        <v>139.54159999999999</v>
      </c>
      <c r="BN12" s="186">
        <f t="shared" si="119"/>
        <v>139.54159999999999</v>
      </c>
      <c r="BO12" s="186">
        <f t="shared" si="119"/>
        <v>139.54159999999999</v>
      </c>
      <c r="BP12" s="186">
        <f t="shared" si="119"/>
        <v>139.54159999999999</v>
      </c>
      <c r="BQ12" s="186">
        <f t="shared" si="119"/>
        <v>139.54159999999999</v>
      </c>
      <c r="BR12" s="186">
        <f t="shared" ref="BR12:EC12" si="120">+BR17*2</f>
        <v>139.54159999999999</v>
      </c>
      <c r="BS12" s="186">
        <f t="shared" si="120"/>
        <v>139.54159999999999</v>
      </c>
      <c r="BT12" s="186">
        <f t="shared" si="120"/>
        <v>139.54159999999999</v>
      </c>
      <c r="BU12" s="186">
        <f t="shared" si="120"/>
        <v>139.54159999999999</v>
      </c>
      <c r="BV12" s="186">
        <f t="shared" si="120"/>
        <v>139.54159999999999</v>
      </c>
      <c r="BW12" s="186">
        <f t="shared" si="120"/>
        <v>139.54159999999999</v>
      </c>
      <c r="BX12" s="186">
        <f t="shared" si="120"/>
        <v>139.54159999999999</v>
      </c>
      <c r="BY12" s="186">
        <f t="shared" si="120"/>
        <v>139.54159999999999</v>
      </c>
      <c r="BZ12" s="186">
        <f t="shared" si="120"/>
        <v>139.54159999999999</v>
      </c>
      <c r="CA12" s="186">
        <f t="shared" si="120"/>
        <v>139.54159999999999</v>
      </c>
      <c r="CB12" s="186">
        <f t="shared" si="120"/>
        <v>139.54159999999999</v>
      </c>
      <c r="CC12" s="186">
        <f t="shared" si="120"/>
        <v>559.0308</v>
      </c>
      <c r="CD12" s="186">
        <f t="shared" si="120"/>
        <v>296.24759999999998</v>
      </c>
      <c r="CE12" s="186">
        <f t="shared" si="120"/>
        <v>270.86959999999999</v>
      </c>
      <c r="CF12" s="186">
        <f t="shared" si="120"/>
        <v>205.49</v>
      </c>
      <c r="CG12" s="186">
        <f t="shared" si="120"/>
        <v>270.86959999999999</v>
      </c>
      <c r="CH12" s="186">
        <f t="shared" si="120"/>
        <v>413.15480000000002</v>
      </c>
      <c r="CI12" s="186">
        <f t="shared" si="120"/>
        <v>218.32560000000001</v>
      </c>
      <c r="CJ12" s="186">
        <f t="shared" si="120"/>
        <v>295.24639999999999</v>
      </c>
      <c r="CK12" s="186">
        <f t="shared" si="120"/>
        <v>218.32560000000001</v>
      </c>
      <c r="CL12" s="186">
        <f t="shared" si="120"/>
        <v>559.0308</v>
      </c>
      <c r="CM12" s="186">
        <f t="shared" si="120"/>
        <v>413.15480000000002</v>
      </c>
      <c r="CN12" s="186">
        <f t="shared" si="120"/>
        <v>295.24639999999999</v>
      </c>
      <c r="CO12" s="186">
        <f t="shared" si="120"/>
        <v>205.8048</v>
      </c>
      <c r="CP12" s="186">
        <f t="shared" si="120"/>
        <v>233.28</v>
      </c>
      <c r="CQ12" s="186">
        <f t="shared" si="120"/>
        <v>205.49</v>
      </c>
      <c r="CR12" s="186">
        <f t="shared" si="120"/>
        <v>205.49</v>
      </c>
      <c r="CS12" s="186">
        <f t="shared" si="120"/>
        <v>205.49</v>
      </c>
      <c r="CT12" s="186">
        <f t="shared" si="120"/>
        <v>190.79240000000001</v>
      </c>
      <c r="CU12" s="186">
        <f t="shared" si="120"/>
        <v>663.14639999999997</v>
      </c>
      <c r="CV12" s="186">
        <f t="shared" si="120"/>
        <v>347.584</v>
      </c>
      <c r="CW12" s="186">
        <f t="shared" si="120"/>
        <v>435.8236</v>
      </c>
      <c r="CX12" s="186">
        <f t="shared" si="120"/>
        <v>235.4744</v>
      </c>
      <c r="CY12" s="186">
        <f t="shared" si="120"/>
        <v>235.4744</v>
      </c>
      <c r="CZ12" s="186">
        <f t="shared" si="120"/>
        <v>235.4744</v>
      </c>
      <c r="DA12" s="186">
        <f t="shared" si="120"/>
        <v>205.8048</v>
      </c>
      <c r="DB12" s="186">
        <f t="shared" si="120"/>
        <v>234.66720000000001</v>
      </c>
      <c r="DC12" s="186">
        <f t="shared" si="120"/>
        <v>195.40400000000002</v>
      </c>
      <c r="DD12" s="186">
        <f t="shared" si="120"/>
        <v>435.8236</v>
      </c>
      <c r="DE12" s="186">
        <f t="shared" si="120"/>
        <v>205.49</v>
      </c>
      <c r="DF12" s="186">
        <f t="shared" si="120"/>
        <v>413.15480000000002</v>
      </c>
      <c r="DG12" s="186">
        <f t="shared" si="120"/>
        <v>663.14639999999997</v>
      </c>
      <c r="DH12" s="186">
        <f t="shared" si="120"/>
        <v>444.07560000000001</v>
      </c>
      <c r="DI12" s="186">
        <f t="shared" si="120"/>
        <v>347.584</v>
      </c>
      <c r="DJ12" s="186">
        <f t="shared" si="120"/>
        <v>347.584</v>
      </c>
      <c r="DK12" s="186">
        <f t="shared" si="120"/>
        <v>347.584</v>
      </c>
      <c r="DL12" s="186">
        <f t="shared" si="120"/>
        <v>270.86959999999999</v>
      </c>
      <c r="DM12" s="186">
        <f t="shared" si="120"/>
        <v>270.86959999999999</v>
      </c>
      <c r="DN12" s="186">
        <f t="shared" si="120"/>
        <v>235.4744</v>
      </c>
      <c r="DO12" s="186">
        <f t="shared" si="120"/>
        <v>235.4744</v>
      </c>
      <c r="DP12" s="186">
        <f t="shared" si="120"/>
        <v>295.24639999999999</v>
      </c>
      <c r="DQ12" s="186">
        <f t="shared" si="120"/>
        <v>295.24639999999999</v>
      </c>
      <c r="DR12" s="186">
        <f t="shared" si="120"/>
        <v>235.4744</v>
      </c>
      <c r="DS12" s="186">
        <f t="shared" si="120"/>
        <v>205.8048</v>
      </c>
      <c r="DT12" s="186">
        <f t="shared" si="120"/>
        <v>235.4744</v>
      </c>
      <c r="DU12" s="186">
        <f t="shared" si="120"/>
        <v>205.49</v>
      </c>
      <c r="DV12" s="186">
        <f t="shared" si="120"/>
        <v>205.49</v>
      </c>
      <c r="DW12" s="186">
        <f t="shared" si="120"/>
        <v>205.49</v>
      </c>
      <c r="DX12" s="186">
        <f t="shared" si="120"/>
        <v>205.49</v>
      </c>
      <c r="DY12" s="186">
        <f t="shared" si="120"/>
        <v>195.40400000000002</v>
      </c>
      <c r="DZ12" s="186">
        <f t="shared" si="120"/>
        <v>195.40400000000002</v>
      </c>
      <c r="EA12" s="186">
        <f t="shared" si="120"/>
        <v>235.4744</v>
      </c>
      <c r="EB12" s="186">
        <f t="shared" si="120"/>
        <v>444.07560000000001</v>
      </c>
      <c r="EC12" s="186">
        <f t="shared" si="120"/>
        <v>205.8048</v>
      </c>
      <c r="ED12" s="186">
        <f t="shared" ref="ED12:ER12" si="121">+ED17*2</f>
        <v>663.14639999999997</v>
      </c>
      <c r="EE12" s="186">
        <f t="shared" si="121"/>
        <v>444.07560000000001</v>
      </c>
      <c r="EF12" s="186">
        <f t="shared" si="121"/>
        <v>248.0692</v>
      </c>
      <c r="EG12" s="186">
        <f t="shared" si="121"/>
        <v>235.4744</v>
      </c>
      <c r="EH12" s="186">
        <f t="shared" si="121"/>
        <v>270.86959999999999</v>
      </c>
      <c r="EI12" s="186">
        <f t="shared" si="121"/>
        <v>270.86959999999999</v>
      </c>
      <c r="EJ12" s="186">
        <f t="shared" si="121"/>
        <v>295.24639999999999</v>
      </c>
      <c r="EK12" s="186">
        <f t="shared" si="121"/>
        <v>235.4744</v>
      </c>
      <c r="EL12" s="186">
        <f t="shared" si="121"/>
        <v>235.4744</v>
      </c>
      <c r="EM12" s="186">
        <f t="shared" si="121"/>
        <v>235.4744</v>
      </c>
      <c r="EN12" s="186">
        <f t="shared" si="121"/>
        <v>205.8048</v>
      </c>
      <c r="EO12" s="186">
        <f t="shared" si="121"/>
        <v>190.79240000000001</v>
      </c>
      <c r="EP12" s="186">
        <f t="shared" si="121"/>
        <v>190.79240000000001</v>
      </c>
      <c r="EQ12" s="186">
        <f t="shared" si="121"/>
        <v>195.40400000000002</v>
      </c>
      <c r="ER12" s="186">
        <f t="shared" si="121"/>
        <v>195.40400000000002</v>
      </c>
    </row>
    <row r="13" spans="1:148" ht="30" customHeight="1" x14ac:dyDescent="0.25">
      <c r="A13" s="298"/>
      <c r="B13" s="291"/>
      <c r="C13" s="288" t="s">
        <v>889</v>
      </c>
      <c r="D13" s="289"/>
      <c r="E13" s="186">
        <v>1565.3994601621719</v>
      </c>
      <c r="F13" s="186">
        <v>952.8645734179446</v>
      </c>
      <c r="G13" s="186">
        <v>521.65564516129018</v>
      </c>
      <c r="H13" s="186">
        <v>378.81312356777721</v>
      </c>
      <c r="I13" s="186">
        <v>395.10429666842947</v>
      </c>
      <c r="J13" s="186">
        <v>381.97864445619598</v>
      </c>
      <c r="K13" s="186">
        <v>271.60973470826724</v>
      </c>
      <c r="L13" s="186">
        <v>307.68332231623475</v>
      </c>
      <c r="M13" s="186">
        <v>271.60973470826724</v>
      </c>
      <c r="N13" s="186">
        <v>271.60973470826724</v>
      </c>
      <c r="O13" s="186">
        <v>139.36736515071391</v>
      </c>
      <c r="P13" s="186">
        <v>126.15791027674952</v>
      </c>
      <c r="Q13" s="186">
        <v>269.32824343380929</v>
      </c>
      <c r="R13" s="186">
        <v>224.81037149656265</v>
      </c>
      <c r="S13" s="186">
        <v>183.65538295434513</v>
      </c>
      <c r="T13" s="186">
        <v>158.35116120218581</v>
      </c>
      <c r="U13" s="186">
        <v>704.630955843469</v>
      </c>
      <c r="V13" s="186">
        <v>631.98997223691174</v>
      </c>
      <c r="W13" s="186">
        <v>501.33004142429053</v>
      </c>
      <c r="X13" s="186">
        <v>282.58740084611321</v>
      </c>
      <c r="Y13" s="186">
        <v>267.07152300370171</v>
      </c>
      <c r="Z13" s="186">
        <v>267.46158337740172</v>
      </c>
      <c r="AA13" s="186">
        <v>240.36565750044068</v>
      </c>
      <c r="AB13" s="186">
        <v>233.9607857394677</v>
      </c>
      <c r="AC13" s="186">
        <v>233.9607857394677</v>
      </c>
      <c r="AD13" s="186">
        <v>231.41276661378461</v>
      </c>
      <c r="AE13" s="186">
        <v>240.59293803983783</v>
      </c>
      <c r="AF13" s="186">
        <v>223.11163846289438</v>
      </c>
      <c r="AG13" s="186">
        <v>223.76838753745815</v>
      </c>
      <c r="AH13" s="186">
        <v>223.76838753745815</v>
      </c>
      <c r="AI13" s="186">
        <v>222.78077075621368</v>
      </c>
      <c r="AJ13" s="186">
        <v>185.69978186144897</v>
      </c>
      <c r="AK13" s="186">
        <v>378.56139388330689</v>
      </c>
      <c r="AL13" s="186">
        <v>278.60219019918918</v>
      </c>
      <c r="AM13" s="186">
        <v>271.87143707033312</v>
      </c>
      <c r="AN13" s="186">
        <v>239.64971575885775</v>
      </c>
      <c r="AO13" s="186">
        <v>239.64971575885775</v>
      </c>
      <c r="AP13" s="186">
        <v>264.85919707385864</v>
      </c>
      <c r="AQ13" s="186">
        <v>198.98354926846469</v>
      </c>
      <c r="AR13" s="186">
        <v>126.32101181032965</v>
      </c>
      <c r="AS13" s="186">
        <v>141.37943328045128</v>
      </c>
      <c r="AT13" s="186">
        <v>639.86645734179444</v>
      </c>
      <c r="AU13" s="186">
        <v>321.71278864798165</v>
      </c>
      <c r="AV13" s="186">
        <v>379.86508020447735</v>
      </c>
      <c r="AW13" s="186">
        <v>232.8250264410365</v>
      </c>
      <c r="AX13" s="186">
        <v>186.54424246430457</v>
      </c>
      <c r="AY13" s="186">
        <v>158.35116120218581</v>
      </c>
      <c r="AZ13" s="186">
        <v>171.56174202362067</v>
      </c>
      <c r="BA13" s="186">
        <v>159.09267803631238</v>
      </c>
      <c r="BB13" s="186">
        <v>139.36736515071391</v>
      </c>
      <c r="BC13" s="186">
        <v>139.55025118984665</v>
      </c>
      <c r="BD13" s="186">
        <v>153.91171117574476</v>
      </c>
      <c r="BE13" s="186">
        <v>126.15791027674952</v>
      </c>
      <c r="BF13" s="186">
        <v>126.15791027674952</v>
      </c>
      <c r="BG13" s="186">
        <v>126.15791027674952</v>
      </c>
      <c r="BH13" s="186">
        <v>100.97480830248544</v>
      </c>
      <c r="BI13" s="186">
        <v>101.68174246430461</v>
      </c>
      <c r="BJ13" s="186">
        <v>89.549819319584003</v>
      </c>
      <c r="BK13" s="186">
        <v>100.97480830248544</v>
      </c>
      <c r="BL13" s="186">
        <v>102.15624889829013</v>
      </c>
      <c r="BM13" s="186">
        <v>101.68174246430461</v>
      </c>
      <c r="BN13" s="186">
        <v>101.68174246430461</v>
      </c>
      <c r="BO13" s="186">
        <v>102.01293187026265</v>
      </c>
      <c r="BP13" s="186">
        <v>101.83133262823901</v>
      </c>
      <c r="BQ13" s="186">
        <v>102.01293187026265</v>
      </c>
      <c r="BR13" s="186">
        <v>102.05250088136789</v>
      </c>
      <c r="BS13" s="186">
        <v>102.09206989247311</v>
      </c>
      <c r="BT13" s="186">
        <v>89.549819319584003</v>
      </c>
      <c r="BU13" s="186">
        <v>89.663540014101898</v>
      </c>
      <c r="BV13" s="186">
        <v>89.416474969152134</v>
      </c>
      <c r="BW13" s="186">
        <v>89.416474969152134</v>
      </c>
      <c r="BX13" s="186">
        <v>89.416474969152134</v>
      </c>
      <c r="BY13" s="186">
        <v>89.184047241318538</v>
      </c>
      <c r="BZ13" s="186">
        <v>89.184047241318538</v>
      </c>
      <c r="CA13" s="186">
        <v>89.184047241318538</v>
      </c>
      <c r="CB13" s="186">
        <v>89.070326546800629</v>
      </c>
      <c r="CC13" s="186">
        <v>515.3051405781772</v>
      </c>
      <c r="CD13" s="186">
        <v>240.59293803983783</v>
      </c>
      <c r="CE13" s="186">
        <v>211.10196104353955</v>
      </c>
      <c r="CF13" s="186">
        <v>185.41829499383041</v>
      </c>
      <c r="CG13" s="186">
        <v>185.69978186144897</v>
      </c>
      <c r="CH13" s="186">
        <v>437.19269566367012</v>
      </c>
      <c r="CI13" s="186">
        <v>202.48974969152121</v>
      </c>
      <c r="CJ13" s="186">
        <v>223.90173188789001</v>
      </c>
      <c r="CK13" s="186">
        <v>202.48974969152121</v>
      </c>
      <c r="CL13" s="186">
        <v>501.33004142429053</v>
      </c>
      <c r="CM13" s="186">
        <v>271.60973470826724</v>
      </c>
      <c r="CN13" s="186">
        <v>225.6944011105235</v>
      </c>
      <c r="CO13" s="186">
        <v>194.82059977084438</v>
      </c>
      <c r="CP13" s="186">
        <v>189.87752952582409</v>
      </c>
      <c r="CQ13" s="186">
        <v>153.96109201480701</v>
      </c>
      <c r="CR13" s="186">
        <v>153.96109201480701</v>
      </c>
      <c r="CS13" s="186">
        <v>153.96109201480701</v>
      </c>
      <c r="CT13" s="186">
        <v>126.32101181032965</v>
      </c>
      <c r="CU13" s="186">
        <v>542.61837431693993</v>
      </c>
      <c r="CV13" s="186">
        <v>233.9607857394677</v>
      </c>
      <c r="CW13" s="186">
        <v>234.98797153181738</v>
      </c>
      <c r="CX13" s="186">
        <v>185.69978186144897</v>
      </c>
      <c r="CY13" s="186">
        <v>185.41829499383041</v>
      </c>
      <c r="CZ13" s="186">
        <v>185.41829499383041</v>
      </c>
      <c r="DA13" s="186">
        <v>170.88520844350433</v>
      </c>
      <c r="DB13" s="186">
        <v>169.78885730653974</v>
      </c>
      <c r="DC13" s="186">
        <v>126.65718755508549</v>
      </c>
      <c r="DD13" s="186">
        <v>336.69030274986784</v>
      </c>
      <c r="DE13" s="186">
        <v>153.96109201480701</v>
      </c>
      <c r="DF13" s="186">
        <v>275.12076062048294</v>
      </c>
      <c r="DG13" s="186">
        <v>527.95676890534105</v>
      </c>
      <c r="DH13" s="186">
        <v>320.35473514895119</v>
      </c>
      <c r="DI13" s="186">
        <v>233.9607857394677</v>
      </c>
      <c r="DJ13" s="186">
        <v>233.9607857394677</v>
      </c>
      <c r="DK13" s="186">
        <v>234.98797153181738</v>
      </c>
      <c r="DL13" s="186">
        <v>185.41829499383041</v>
      </c>
      <c r="DM13" s="186">
        <v>185.41829499383041</v>
      </c>
      <c r="DN13" s="186">
        <v>185.41829499383041</v>
      </c>
      <c r="DO13" s="186">
        <v>185.41829499383041</v>
      </c>
      <c r="DP13" s="186">
        <v>170.88520844350433</v>
      </c>
      <c r="DQ13" s="186">
        <v>170.88520844350433</v>
      </c>
      <c r="DR13" s="186">
        <v>185.41829499383041</v>
      </c>
      <c r="DS13" s="186">
        <v>170.88520844350433</v>
      </c>
      <c r="DT13" s="186">
        <v>153.96109201480701</v>
      </c>
      <c r="DU13" s="186">
        <v>153.96109201480701</v>
      </c>
      <c r="DV13" s="186">
        <v>153.96109201480701</v>
      </c>
      <c r="DW13" s="186">
        <v>153.96109201480701</v>
      </c>
      <c r="DX13" s="186">
        <v>153.96109201480701</v>
      </c>
      <c r="DY13" s="186">
        <v>126.15791027674952</v>
      </c>
      <c r="DZ13" s="186">
        <v>126.15791027674952</v>
      </c>
      <c r="EA13" s="186">
        <v>153.96109201480701</v>
      </c>
      <c r="EB13" s="186">
        <v>271.60973470826724</v>
      </c>
      <c r="EC13" s="186">
        <v>170.88520844350433</v>
      </c>
      <c r="ED13" s="186">
        <v>501.33004142429053</v>
      </c>
      <c r="EE13" s="186">
        <v>320.35473514895119</v>
      </c>
      <c r="EF13" s="186">
        <v>253.04704301075273</v>
      </c>
      <c r="EG13" s="186">
        <v>185.41829499383041</v>
      </c>
      <c r="EH13" s="186">
        <v>185.41829499383041</v>
      </c>
      <c r="EI13" s="186">
        <v>185.41829499383041</v>
      </c>
      <c r="EJ13" s="186">
        <v>170.88520844350433</v>
      </c>
      <c r="EK13" s="186">
        <v>126.15791027674952</v>
      </c>
      <c r="EL13" s="186">
        <v>122.95925436277101</v>
      </c>
      <c r="EM13" s="186">
        <v>122.95925436277101</v>
      </c>
      <c r="EN13" s="186">
        <v>170.88520844350433</v>
      </c>
      <c r="EO13" s="186">
        <v>126.15791027674952</v>
      </c>
      <c r="EP13" s="186">
        <v>126.15791027674952</v>
      </c>
      <c r="EQ13" s="186">
        <v>126.15791027674952</v>
      </c>
      <c r="ER13" s="186">
        <v>122.95925436277101</v>
      </c>
    </row>
    <row r="14" spans="1:148" ht="30" customHeight="1" x14ac:dyDescent="0.25">
      <c r="A14" s="298"/>
      <c r="B14" s="292"/>
      <c r="C14" s="288" t="s">
        <v>894</v>
      </c>
      <c r="D14" s="289"/>
      <c r="E14" s="186">
        <f>+E38</f>
        <v>10783.064999999999</v>
      </c>
      <c r="F14" s="186">
        <f>+F38</f>
        <v>5001.2832480000006</v>
      </c>
      <c r="G14" s="186">
        <f>+G38</f>
        <v>2362.4799999999996</v>
      </c>
      <c r="H14" s="186">
        <f>+H38</f>
        <v>2362.4799999999996</v>
      </c>
      <c r="I14" s="186">
        <f t="shared" ref="I14:BT14" si="122">+I38</f>
        <v>1166.8748480000002</v>
      </c>
      <c r="J14" s="186">
        <f t="shared" si="122"/>
        <v>1166.8748480000002</v>
      </c>
      <c r="K14" s="186">
        <f t="shared" si="122"/>
        <v>811.80480000000011</v>
      </c>
      <c r="L14" s="186">
        <f t="shared" si="122"/>
        <v>811.80480000000011</v>
      </c>
      <c r="M14" s="186">
        <f t="shared" si="122"/>
        <v>970.6239680000001</v>
      </c>
      <c r="N14" s="186">
        <f t="shared" si="122"/>
        <v>970.6239680000001</v>
      </c>
      <c r="O14" s="186">
        <f t="shared" si="122"/>
        <v>303.37176000000005</v>
      </c>
      <c r="P14" s="186">
        <f t="shared" si="122"/>
        <v>286.73048000000006</v>
      </c>
      <c r="Q14" s="186">
        <f t="shared" si="122"/>
        <v>675.06939200000011</v>
      </c>
      <c r="R14" s="186">
        <f t="shared" si="122"/>
        <v>428.84955199999996</v>
      </c>
      <c r="S14" s="186">
        <f t="shared" si="122"/>
        <v>428.84955199999996</v>
      </c>
      <c r="T14" s="186">
        <f t="shared" si="122"/>
        <v>428.84955199999996</v>
      </c>
      <c r="U14" s="186">
        <f t="shared" si="122"/>
        <v>4110.8136960000002</v>
      </c>
      <c r="V14" s="186">
        <f t="shared" si="122"/>
        <v>3011.2297520000002</v>
      </c>
      <c r="W14" s="186">
        <f t="shared" si="122"/>
        <v>1691.7691519999998</v>
      </c>
      <c r="X14" s="186">
        <f t="shared" si="122"/>
        <v>701.14560000000029</v>
      </c>
      <c r="Y14" s="186">
        <f t="shared" si="122"/>
        <v>735.56960000000026</v>
      </c>
      <c r="Z14" s="186">
        <f t="shared" si="122"/>
        <v>735.56960000000026</v>
      </c>
      <c r="AA14" s="186">
        <f t="shared" si="122"/>
        <v>711.21760000000017</v>
      </c>
      <c r="AB14" s="186">
        <f t="shared" si="122"/>
        <v>557.17153600000006</v>
      </c>
      <c r="AC14" s="186">
        <f t="shared" si="122"/>
        <v>557.17153600000006</v>
      </c>
      <c r="AD14" s="186">
        <f t="shared" si="122"/>
        <v>701.14560000000029</v>
      </c>
      <c r="AE14" s="186">
        <f t="shared" si="122"/>
        <v>559.89480000000003</v>
      </c>
      <c r="AF14" s="186">
        <f t="shared" si="122"/>
        <v>524.34004800000002</v>
      </c>
      <c r="AG14" s="186">
        <f t="shared" si="122"/>
        <v>524.34004800000002</v>
      </c>
      <c r="AH14" s="186">
        <f t="shared" si="122"/>
        <v>524.34004800000002</v>
      </c>
      <c r="AI14" s="186">
        <f t="shared" si="122"/>
        <v>524.34004800000002</v>
      </c>
      <c r="AJ14" s="186">
        <f t="shared" si="122"/>
        <v>490.86663999999996</v>
      </c>
      <c r="AK14" s="186">
        <f t="shared" si="122"/>
        <v>1109.149152</v>
      </c>
      <c r="AL14" s="186">
        <f t="shared" si="122"/>
        <v>711.21760000000017</v>
      </c>
      <c r="AM14" s="186">
        <f t="shared" si="122"/>
        <v>711.21760000000017</v>
      </c>
      <c r="AN14" s="186">
        <f t="shared" si="122"/>
        <v>711.21760000000017</v>
      </c>
      <c r="AO14" s="186">
        <f t="shared" si="122"/>
        <v>711.21760000000017</v>
      </c>
      <c r="AP14" s="186">
        <f t="shared" si="122"/>
        <v>524.34004800000002</v>
      </c>
      <c r="AQ14" s="186">
        <f t="shared" si="122"/>
        <v>388.622928</v>
      </c>
      <c r="AR14" s="186">
        <f t="shared" si="122"/>
        <v>279.35192000000006</v>
      </c>
      <c r="AS14" s="186">
        <f t="shared" si="122"/>
        <v>286.73048000000006</v>
      </c>
      <c r="AT14" s="186">
        <f t="shared" si="122"/>
        <v>3011.2297520000002</v>
      </c>
      <c r="AU14" s="186">
        <f t="shared" si="122"/>
        <v>1109.1473599999999</v>
      </c>
      <c r="AV14" s="186">
        <f t="shared" si="122"/>
        <v>774.6768000000003</v>
      </c>
      <c r="AW14" s="186">
        <f t="shared" si="122"/>
        <v>452.88564799999995</v>
      </c>
      <c r="AX14" s="186">
        <f t="shared" si="122"/>
        <v>490.86663999999996</v>
      </c>
      <c r="AY14" s="186">
        <f t="shared" si="122"/>
        <v>428.84955199999996</v>
      </c>
      <c r="AZ14" s="186">
        <f t="shared" si="122"/>
        <v>321.42043200000001</v>
      </c>
      <c r="BA14" s="186">
        <f t="shared" si="122"/>
        <v>347.94696000000005</v>
      </c>
      <c r="BB14" s="186">
        <f t="shared" si="122"/>
        <v>313.03412800000001</v>
      </c>
      <c r="BC14" s="186">
        <f t="shared" si="122"/>
        <v>313.03412800000001</v>
      </c>
      <c r="BD14" s="186">
        <f t="shared" si="122"/>
        <v>330.0548</v>
      </c>
      <c r="BE14" s="186">
        <f t="shared" si="122"/>
        <v>286.73048000000006</v>
      </c>
      <c r="BF14" s="186">
        <f t="shared" si="122"/>
        <v>286.73048000000006</v>
      </c>
      <c r="BG14" s="186">
        <f t="shared" si="122"/>
        <v>286.73048000000006</v>
      </c>
      <c r="BH14" s="186">
        <f t="shared" si="122"/>
        <v>197.35064</v>
      </c>
      <c r="BI14" s="186">
        <f t="shared" si="122"/>
        <v>197.35064</v>
      </c>
      <c r="BJ14" s="186">
        <f t="shared" si="122"/>
        <v>197.35064</v>
      </c>
      <c r="BK14" s="186">
        <f t="shared" si="122"/>
        <v>197.35064</v>
      </c>
      <c r="BL14" s="186">
        <f t="shared" si="122"/>
        <v>197.35064</v>
      </c>
      <c r="BM14" s="186">
        <f t="shared" si="122"/>
        <v>197.35064</v>
      </c>
      <c r="BN14" s="186">
        <f t="shared" si="122"/>
        <v>197.35064</v>
      </c>
      <c r="BO14" s="186">
        <f t="shared" si="122"/>
        <v>197.35064</v>
      </c>
      <c r="BP14" s="186">
        <f t="shared" si="122"/>
        <v>197.35064</v>
      </c>
      <c r="BQ14" s="186">
        <f t="shared" si="122"/>
        <v>197.35064</v>
      </c>
      <c r="BR14" s="186">
        <f t="shared" si="122"/>
        <v>197.35064</v>
      </c>
      <c r="BS14" s="186">
        <f t="shared" si="122"/>
        <v>197.35064</v>
      </c>
      <c r="BT14" s="186">
        <f t="shared" si="122"/>
        <v>197.35064</v>
      </c>
      <c r="BU14" s="186">
        <f t="shared" ref="BU14:EF14" si="123">+BU38</f>
        <v>195.76064000000002</v>
      </c>
      <c r="BV14" s="186">
        <f t="shared" si="123"/>
        <v>195.76064000000002</v>
      </c>
      <c r="BW14" s="186">
        <f t="shared" si="123"/>
        <v>195.76064000000002</v>
      </c>
      <c r="BX14" s="186">
        <f t="shared" si="123"/>
        <v>195.76064000000002</v>
      </c>
      <c r="BY14" s="186">
        <f t="shared" si="123"/>
        <v>195.76064000000002</v>
      </c>
      <c r="BZ14" s="186">
        <f t="shared" si="123"/>
        <v>195.76064000000002</v>
      </c>
      <c r="CA14" s="186">
        <f t="shared" si="123"/>
        <v>195.76064000000002</v>
      </c>
      <c r="CB14" s="186">
        <f t="shared" si="123"/>
        <v>195.76064000000002</v>
      </c>
      <c r="CC14" s="186">
        <f t="shared" si="123"/>
        <v>1691.7691519999998</v>
      </c>
      <c r="CD14" s="186">
        <f t="shared" si="123"/>
        <v>559.89480000000003</v>
      </c>
      <c r="CE14" s="186">
        <f t="shared" si="123"/>
        <v>490.86663999999996</v>
      </c>
      <c r="CF14" s="186">
        <f t="shared" si="123"/>
        <v>313.03412800000001</v>
      </c>
      <c r="CG14" s="186">
        <f t="shared" si="123"/>
        <v>490.86663999999996</v>
      </c>
      <c r="CH14" s="186">
        <f t="shared" si="123"/>
        <v>970.6239680000001</v>
      </c>
      <c r="CI14" s="186">
        <f t="shared" si="123"/>
        <v>347.94696000000005</v>
      </c>
      <c r="CJ14" s="186">
        <f t="shared" si="123"/>
        <v>557.17153600000006</v>
      </c>
      <c r="CK14" s="186">
        <f t="shared" si="123"/>
        <v>347.94696000000005</v>
      </c>
      <c r="CL14" s="186">
        <f t="shared" si="123"/>
        <v>1691.7691519999998</v>
      </c>
      <c r="CM14" s="186">
        <f t="shared" si="123"/>
        <v>970.6239680000001</v>
      </c>
      <c r="CN14" s="186">
        <f t="shared" si="123"/>
        <v>557.17153600000006</v>
      </c>
      <c r="CO14" s="186">
        <f t="shared" si="123"/>
        <v>313.89038400000004</v>
      </c>
      <c r="CP14" s="186">
        <f t="shared" si="123"/>
        <v>388.622928</v>
      </c>
      <c r="CQ14" s="186">
        <f t="shared" si="123"/>
        <v>313.03412800000001</v>
      </c>
      <c r="CR14" s="186">
        <f t="shared" si="123"/>
        <v>313.03412800000001</v>
      </c>
      <c r="CS14" s="186">
        <f t="shared" si="123"/>
        <v>313.03412800000001</v>
      </c>
      <c r="CT14" s="186">
        <f t="shared" si="123"/>
        <v>279.35192000000006</v>
      </c>
      <c r="CU14" s="186">
        <f t="shared" si="123"/>
        <v>2247.7464559999999</v>
      </c>
      <c r="CV14" s="186">
        <f t="shared" si="123"/>
        <v>702.6224000000002</v>
      </c>
      <c r="CW14" s="186">
        <f t="shared" si="123"/>
        <v>1072.180192</v>
      </c>
      <c r="CX14" s="186">
        <f t="shared" si="123"/>
        <v>394.59169599999996</v>
      </c>
      <c r="CY14" s="186">
        <f t="shared" si="123"/>
        <v>394.59169599999996</v>
      </c>
      <c r="CZ14" s="186">
        <f t="shared" si="123"/>
        <v>394.59169599999996</v>
      </c>
      <c r="DA14" s="186">
        <f t="shared" si="123"/>
        <v>313.89038400000004</v>
      </c>
      <c r="DB14" s="186">
        <f t="shared" si="123"/>
        <v>392.39611200000007</v>
      </c>
      <c r="DC14" s="186">
        <f t="shared" si="123"/>
        <v>286.73048000000006</v>
      </c>
      <c r="DD14" s="186">
        <f t="shared" si="123"/>
        <v>1072.180192</v>
      </c>
      <c r="DE14" s="186">
        <f t="shared" si="123"/>
        <v>313.03412800000001</v>
      </c>
      <c r="DF14" s="186">
        <f t="shared" si="123"/>
        <v>970.6239680000001</v>
      </c>
      <c r="DG14" s="186">
        <f t="shared" si="123"/>
        <v>2247.7464559999999</v>
      </c>
      <c r="DH14" s="186">
        <f t="shared" si="123"/>
        <v>1109.149152</v>
      </c>
      <c r="DI14" s="186">
        <f t="shared" si="123"/>
        <v>702.6224000000002</v>
      </c>
      <c r="DJ14" s="186">
        <f t="shared" si="123"/>
        <v>702.6224000000002</v>
      </c>
      <c r="DK14" s="186">
        <f t="shared" si="123"/>
        <v>702.6224000000002</v>
      </c>
      <c r="DL14" s="186">
        <f t="shared" si="123"/>
        <v>490.86663999999996</v>
      </c>
      <c r="DM14" s="186">
        <f t="shared" si="123"/>
        <v>490.86663999999996</v>
      </c>
      <c r="DN14" s="186">
        <f t="shared" si="123"/>
        <v>394.59169599999996</v>
      </c>
      <c r="DO14" s="186">
        <f t="shared" si="123"/>
        <v>394.59169599999996</v>
      </c>
      <c r="DP14" s="186">
        <f t="shared" si="123"/>
        <v>557.17153600000006</v>
      </c>
      <c r="DQ14" s="186">
        <f t="shared" si="123"/>
        <v>557.17153600000006</v>
      </c>
      <c r="DR14" s="186">
        <f t="shared" si="123"/>
        <v>394.59169599999996</v>
      </c>
      <c r="DS14" s="186">
        <f t="shared" si="123"/>
        <v>313.89038400000004</v>
      </c>
      <c r="DT14" s="186">
        <f t="shared" si="123"/>
        <v>394.59169599999996</v>
      </c>
      <c r="DU14" s="186">
        <f t="shared" si="123"/>
        <v>313.03412800000001</v>
      </c>
      <c r="DV14" s="186">
        <f t="shared" si="123"/>
        <v>313.03412800000001</v>
      </c>
      <c r="DW14" s="186">
        <f t="shared" si="123"/>
        <v>313.03412800000001</v>
      </c>
      <c r="DX14" s="186">
        <f t="shared" si="123"/>
        <v>313.03412800000001</v>
      </c>
      <c r="DY14" s="186">
        <f t="shared" si="123"/>
        <v>286.73048000000006</v>
      </c>
      <c r="DZ14" s="186">
        <f t="shared" si="123"/>
        <v>286.73048000000006</v>
      </c>
      <c r="EA14" s="186">
        <f t="shared" si="123"/>
        <v>394.59169599999996</v>
      </c>
      <c r="EB14" s="186">
        <f t="shared" si="123"/>
        <v>1109.149152</v>
      </c>
      <c r="EC14" s="186">
        <f t="shared" si="123"/>
        <v>313.89038400000004</v>
      </c>
      <c r="ED14" s="186">
        <f t="shared" si="123"/>
        <v>2247.7464559999999</v>
      </c>
      <c r="EE14" s="186">
        <f t="shared" si="123"/>
        <v>1109.149152</v>
      </c>
      <c r="EF14" s="186">
        <f t="shared" si="123"/>
        <v>428.84955199999996</v>
      </c>
      <c r="EG14" s="186">
        <f t="shared" ref="EG14:ER14" si="124">+EG38</f>
        <v>394.59169599999996</v>
      </c>
      <c r="EH14" s="186">
        <f t="shared" si="124"/>
        <v>490.86663999999996</v>
      </c>
      <c r="EI14" s="186">
        <f t="shared" si="124"/>
        <v>490.86663999999996</v>
      </c>
      <c r="EJ14" s="186">
        <f t="shared" si="124"/>
        <v>557.17153600000006</v>
      </c>
      <c r="EK14" s="186">
        <f t="shared" si="124"/>
        <v>394.59169599999996</v>
      </c>
      <c r="EL14" s="186">
        <f t="shared" si="124"/>
        <v>394.59169599999996</v>
      </c>
      <c r="EM14" s="186">
        <f t="shared" si="124"/>
        <v>394.59169599999996</v>
      </c>
      <c r="EN14" s="186">
        <f t="shared" si="124"/>
        <v>313.89038400000004</v>
      </c>
      <c r="EO14" s="186">
        <f t="shared" si="124"/>
        <v>279.35192000000006</v>
      </c>
      <c r="EP14" s="186">
        <f t="shared" si="124"/>
        <v>279.35192000000006</v>
      </c>
      <c r="EQ14" s="186">
        <f t="shared" si="124"/>
        <v>286.73048000000006</v>
      </c>
      <c r="ER14" s="186">
        <f t="shared" si="124"/>
        <v>286.73048000000006</v>
      </c>
    </row>
    <row r="15" spans="1:148" ht="30" customHeight="1" x14ac:dyDescent="0.25">
      <c r="A15" s="298"/>
      <c r="B15" s="290" t="s">
        <v>895</v>
      </c>
      <c r="C15" s="288" t="s">
        <v>896</v>
      </c>
      <c r="D15" s="289"/>
      <c r="E15" s="186">
        <f>SUM(E16:E18)</f>
        <v>54767.540499999996</v>
      </c>
      <c r="F15" s="186">
        <f t="shared" ref="F15:BQ15" si="125">SUM(F16:F18)</f>
        <v>31596.712900000002</v>
      </c>
      <c r="G15" s="186">
        <f t="shared" si="125"/>
        <v>15540.456999999999</v>
      </c>
      <c r="H15" s="186">
        <f t="shared" si="125"/>
        <v>14395.281200000001</v>
      </c>
      <c r="I15" s="186">
        <f t="shared" si="125"/>
        <v>12452.1818</v>
      </c>
      <c r="J15" s="186">
        <f t="shared" si="125"/>
        <v>12452.1818</v>
      </c>
      <c r="K15" s="186">
        <f t="shared" si="125"/>
        <v>10215.4691</v>
      </c>
      <c r="L15" s="186">
        <f t="shared" si="125"/>
        <v>10215.4691</v>
      </c>
      <c r="M15" s="186">
        <f t="shared" si="125"/>
        <v>11258.4683</v>
      </c>
      <c r="N15" s="186">
        <f t="shared" si="125"/>
        <v>11258.4683</v>
      </c>
      <c r="O15" s="186">
        <f t="shared" si="125"/>
        <v>5608.1808000000001</v>
      </c>
      <c r="P15" s="186">
        <f t="shared" si="125"/>
        <v>5324.759</v>
      </c>
      <c r="Q15" s="186">
        <f t="shared" si="125"/>
        <v>9226.610200000001</v>
      </c>
      <c r="R15" s="186">
        <f t="shared" si="125"/>
        <v>6759.8856999999998</v>
      </c>
      <c r="S15" s="186">
        <f t="shared" si="125"/>
        <v>6759.8856999999998</v>
      </c>
      <c r="T15" s="186">
        <f t="shared" si="125"/>
        <v>6759.8856999999998</v>
      </c>
      <c r="U15" s="186">
        <f t="shared" si="125"/>
        <v>27469.962</v>
      </c>
      <c r="V15" s="186">
        <f t="shared" si="125"/>
        <v>21966.791799999999</v>
      </c>
      <c r="W15" s="186">
        <f t="shared" si="125"/>
        <v>15233.5893</v>
      </c>
      <c r="X15" s="186">
        <f t="shared" si="125"/>
        <v>9461.6033000000007</v>
      </c>
      <c r="Y15" s="186">
        <f t="shared" si="125"/>
        <v>9696.1167999999998</v>
      </c>
      <c r="Z15" s="186">
        <f t="shared" si="125"/>
        <v>9696.1167999999998</v>
      </c>
      <c r="AA15" s="186">
        <f t="shared" si="125"/>
        <v>9530.2188000000006</v>
      </c>
      <c r="AB15" s="186">
        <f t="shared" si="125"/>
        <v>8045.4643999999998</v>
      </c>
      <c r="AC15" s="186">
        <f t="shared" si="125"/>
        <v>8045.4643999999998</v>
      </c>
      <c r="AD15" s="186">
        <f t="shared" si="125"/>
        <v>9461.6033000000007</v>
      </c>
      <c r="AE15" s="186">
        <f t="shared" si="125"/>
        <v>8072.7470999999996</v>
      </c>
      <c r="AF15" s="186">
        <f t="shared" si="125"/>
        <v>7716.5459999999994</v>
      </c>
      <c r="AG15" s="186">
        <f t="shared" si="125"/>
        <v>7716.5459999999994</v>
      </c>
      <c r="AH15" s="186">
        <f t="shared" si="125"/>
        <v>7716.5459999999994</v>
      </c>
      <c r="AI15" s="186">
        <f t="shared" si="125"/>
        <v>7716.5459999999994</v>
      </c>
      <c r="AJ15" s="186">
        <f t="shared" si="125"/>
        <v>7381.1965999999993</v>
      </c>
      <c r="AK15" s="186">
        <f t="shared" si="125"/>
        <v>12101.060099999999</v>
      </c>
      <c r="AL15" s="186">
        <f t="shared" si="125"/>
        <v>9530.2188000000006</v>
      </c>
      <c r="AM15" s="186">
        <f t="shared" si="125"/>
        <v>9530.2188000000006</v>
      </c>
      <c r="AN15" s="186">
        <f t="shared" si="125"/>
        <v>9530.2188000000006</v>
      </c>
      <c r="AO15" s="186">
        <f t="shared" si="125"/>
        <v>9530.2188000000006</v>
      </c>
      <c r="AP15" s="186">
        <f t="shared" si="125"/>
        <v>7716.5459999999994</v>
      </c>
      <c r="AQ15" s="186">
        <f t="shared" si="125"/>
        <v>6356.88</v>
      </c>
      <c r="AR15" s="186">
        <f t="shared" si="125"/>
        <v>5199.0929000000006</v>
      </c>
      <c r="AS15" s="186">
        <f t="shared" si="125"/>
        <v>5324.759</v>
      </c>
      <c r="AT15" s="186">
        <f t="shared" si="125"/>
        <v>21966.791799999999</v>
      </c>
      <c r="AU15" s="186">
        <f t="shared" si="125"/>
        <v>12101.049199999999</v>
      </c>
      <c r="AV15" s="186">
        <f t="shared" si="125"/>
        <v>9962.5346000000009</v>
      </c>
      <c r="AW15" s="186">
        <f t="shared" si="125"/>
        <v>7000.6884999999993</v>
      </c>
      <c r="AX15" s="186">
        <f t="shared" si="125"/>
        <v>7381.1965999999993</v>
      </c>
      <c r="AY15" s="186">
        <f t="shared" si="125"/>
        <v>6759.8856999999998</v>
      </c>
      <c r="AZ15" s="186">
        <f t="shared" si="125"/>
        <v>5683.6197000000002</v>
      </c>
      <c r="BA15" s="186">
        <f t="shared" si="125"/>
        <v>5949.3726000000006</v>
      </c>
      <c r="BB15" s="186">
        <f t="shared" si="125"/>
        <v>5599.6025</v>
      </c>
      <c r="BC15" s="186">
        <f t="shared" si="125"/>
        <v>5599.6025</v>
      </c>
      <c r="BD15" s="186">
        <f t="shared" si="125"/>
        <v>5770.1220999999996</v>
      </c>
      <c r="BE15" s="186">
        <f t="shared" si="125"/>
        <v>5324.759</v>
      </c>
      <c r="BF15" s="186">
        <f t="shared" si="125"/>
        <v>5324.759</v>
      </c>
      <c r="BG15" s="186">
        <f t="shared" si="125"/>
        <v>5324.759</v>
      </c>
      <c r="BH15" s="186">
        <f t="shared" si="125"/>
        <v>3802.5086000000001</v>
      </c>
      <c r="BI15" s="186">
        <f t="shared" si="125"/>
        <v>3802.5086000000001</v>
      </c>
      <c r="BJ15" s="186">
        <f t="shared" si="125"/>
        <v>3802.5086000000001</v>
      </c>
      <c r="BK15" s="186">
        <f t="shared" si="125"/>
        <v>3802.5086000000001</v>
      </c>
      <c r="BL15" s="186">
        <f t="shared" si="125"/>
        <v>3802.5086000000001</v>
      </c>
      <c r="BM15" s="186">
        <f t="shared" si="125"/>
        <v>3802.5086000000001</v>
      </c>
      <c r="BN15" s="186">
        <f t="shared" si="125"/>
        <v>3802.5086000000001</v>
      </c>
      <c r="BO15" s="186">
        <f t="shared" si="125"/>
        <v>3802.5086000000001</v>
      </c>
      <c r="BP15" s="186">
        <f t="shared" si="125"/>
        <v>3802.5086000000001</v>
      </c>
      <c r="BQ15" s="186">
        <f t="shared" si="125"/>
        <v>3802.5086000000001</v>
      </c>
      <c r="BR15" s="186">
        <f t="shared" ref="BR15:EC15" si="126">SUM(BR16:BR18)</f>
        <v>3802.5086000000001</v>
      </c>
      <c r="BS15" s="186">
        <f t="shared" si="126"/>
        <v>3802.5086000000001</v>
      </c>
      <c r="BT15" s="186">
        <f t="shared" si="126"/>
        <v>3802.5086000000001</v>
      </c>
      <c r="BU15" s="186">
        <f t="shared" si="126"/>
        <v>3802.5086000000001</v>
      </c>
      <c r="BV15" s="186">
        <f t="shared" si="126"/>
        <v>3802.5086000000001</v>
      </c>
      <c r="BW15" s="186">
        <f t="shared" si="126"/>
        <v>3802.5086000000001</v>
      </c>
      <c r="BX15" s="186">
        <f t="shared" si="126"/>
        <v>3802.5086000000001</v>
      </c>
      <c r="BY15" s="186">
        <f t="shared" si="126"/>
        <v>3802.5086000000001</v>
      </c>
      <c r="BZ15" s="186">
        <f t="shared" si="126"/>
        <v>3802.5086000000001</v>
      </c>
      <c r="CA15" s="186">
        <f t="shared" si="126"/>
        <v>3802.5086000000001</v>
      </c>
      <c r="CB15" s="186">
        <f t="shared" si="126"/>
        <v>3802.5086000000001</v>
      </c>
      <c r="CC15" s="186">
        <f t="shared" si="126"/>
        <v>15233.5893</v>
      </c>
      <c r="CD15" s="186">
        <f t="shared" si="126"/>
        <v>8072.7470999999996</v>
      </c>
      <c r="CE15" s="186">
        <f t="shared" si="126"/>
        <v>7381.1965999999993</v>
      </c>
      <c r="CF15" s="186">
        <f t="shared" si="126"/>
        <v>5599.6025</v>
      </c>
      <c r="CG15" s="186">
        <f t="shared" si="126"/>
        <v>7381.1965999999993</v>
      </c>
      <c r="CH15" s="186">
        <f t="shared" si="126"/>
        <v>11258.4683</v>
      </c>
      <c r="CI15" s="186">
        <f t="shared" si="126"/>
        <v>5949.3726000000006</v>
      </c>
      <c r="CJ15" s="186">
        <f t="shared" si="126"/>
        <v>8045.4643999999998</v>
      </c>
      <c r="CK15" s="186">
        <f t="shared" si="126"/>
        <v>5949.3726000000006</v>
      </c>
      <c r="CL15" s="186">
        <f t="shared" si="126"/>
        <v>15233.5893</v>
      </c>
      <c r="CM15" s="186">
        <f t="shared" si="126"/>
        <v>11258.4683</v>
      </c>
      <c r="CN15" s="186">
        <f t="shared" si="126"/>
        <v>8045.4643999999998</v>
      </c>
      <c r="CO15" s="186">
        <f t="shared" si="126"/>
        <v>5608.1808000000001</v>
      </c>
      <c r="CP15" s="186">
        <f t="shared" si="126"/>
        <v>6356.88</v>
      </c>
      <c r="CQ15" s="186">
        <f t="shared" si="126"/>
        <v>5599.6025</v>
      </c>
      <c r="CR15" s="186">
        <f t="shared" si="126"/>
        <v>5599.6025</v>
      </c>
      <c r="CS15" s="186">
        <f t="shared" si="126"/>
        <v>5599.6025</v>
      </c>
      <c r="CT15" s="186">
        <f t="shared" si="126"/>
        <v>5199.0929000000006</v>
      </c>
      <c r="CU15" s="186">
        <f t="shared" si="126"/>
        <v>18070.739399999999</v>
      </c>
      <c r="CV15" s="186">
        <f t="shared" si="126"/>
        <v>9471.6640000000007</v>
      </c>
      <c r="CW15" s="186">
        <f t="shared" si="126"/>
        <v>11876.1931</v>
      </c>
      <c r="CX15" s="186">
        <f t="shared" si="126"/>
        <v>6416.6773999999996</v>
      </c>
      <c r="CY15" s="186">
        <f t="shared" si="126"/>
        <v>6416.6773999999996</v>
      </c>
      <c r="CZ15" s="186">
        <f t="shared" si="126"/>
        <v>6416.6773999999996</v>
      </c>
      <c r="DA15" s="186">
        <f t="shared" si="126"/>
        <v>5608.1808000000001</v>
      </c>
      <c r="DB15" s="186">
        <f t="shared" si="126"/>
        <v>6394.6812</v>
      </c>
      <c r="DC15" s="186">
        <f t="shared" si="126"/>
        <v>5324.759</v>
      </c>
      <c r="DD15" s="186">
        <f t="shared" si="126"/>
        <v>11876.1931</v>
      </c>
      <c r="DE15" s="186">
        <f t="shared" si="126"/>
        <v>5599.6025</v>
      </c>
      <c r="DF15" s="186">
        <f t="shared" si="126"/>
        <v>11258.4683</v>
      </c>
      <c r="DG15" s="186">
        <f t="shared" si="126"/>
        <v>18070.739399999999</v>
      </c>
      <c r="DH15" s="186">
        <f t="shared" si="126"/>
        <v>12101.060099999999</v>
      </c>
      <c r="DI15" s="186">
        <f t="shared" si="126"/>
        <v>9471.6640000000007</v>
      </c>
      <c r="DJ15" s="186">
        <f t="shared" si="126"/>
        <v>9471.6640000000007</v>
      </c>
      <c r="DK15" s="186">
        <f t="shared" si="126"/>
        <v>9471.6640000000007</v>
      </c>
      <c r="DL15" s="186">
        <f t="shared" si="126"/>
        <v>7381.1965999999993</v>
      </c>
      <c r="DM15" s="186">
        <f t="shared" si="126"/>
        <v>7381.1965999999993</v>
      </c>
      <c r="DN15" s="186">
        <f t="shared" si="126"/>
        <v>6416.6773999999996</v>
      </c>
      <c r="DO15" s="186">
        <f t="shared" si="126"/>
        <v>6416.6773999999996</v>
      </c>
      <c r="DP15" s="186">
        <f t="shared" si="126"/>
        <v>8045.4643999999998</v>
      </c>
      <c r="DQ15" s="186">
        <f t="shared" si="126"/>
        <v>8045.4643999999998</v>
      </c>
      <c r="DR15" s="186">
        <f t="shared" si="126"/>
        <v>6416.6773999999996</v>
      </c>
      <c r="DS15" s="186">
        <f t="shared" si="126"/>
        <v>5608.1808000000001</v>
      </c>
      <c r="DT15" s="186">
        <f t="shared" si="126"/>
        <v>6416.6773999999996</v>
      </c>
      <c r="DU15" s="186">
        <f t="shared" si="126"/>
        <v>5599.6025</v>
      </c>
      <c r="DV15" s="186">
        <f t="shared" si="126"/>
        <v>5599.6025</v>
      </c>
      <c r="DW15" s="186">
        <f t="shared" si="126"/>
        <v>5599.6025</v>
      </c>
      <c r="DX15" s="186">
        <f t="shared" si="126"/>
        <v>5599.6025</v>
      </c>
      <c r="DY15" s="186">
        <f t="shared" si="126"/>
        <v>5324.759</v>
      </c>
      <c r="DZ15" s="186">
        <f t="shared" si="126"/>
        <v>5324.759</v>
      </c>
      <c r="EA15" s="186">
        <f t="shared" si="126"/>
        <v>6416.6773999999996</v>
      </c>
      <c r="EB15" s="186">
        <f t="shared" si="126"/>
        <v>12101.060099999999</v>
      </c>
      <c r="EC15" s="186">
        <f t="shared" si="126"/>
        <v>5608.1808000000001</v>
      </c>
      <c r="ED15" s="186">
        <f t="shared" ref="ED15:ER15" si="127">SUM(ED16:ED18)</f>
        <v>18070.739399999999</v>
      </c>
      <c r="EE15" s="186">
        <f t="shared" si="127"/>
        <v>12101.060099999999</v>
      </c>
      <c r="EF15" s="186">
        <f t="shared" si="127"/>
        <v>6759.8856999999998</v>
      </c>
      <c r="EG15" s="186">
        <f t="shared" si="127"/>
        <v>6416.6773999999996</v>
      </c>
      <c r="EH15" s="186">
        <f t="shared" si="127"/>
        <v>7381.1965999999993</v>
      </c>
      <c r="EI15" s="186">
        <f t="shared" si="127"/>
        <v>7381.1965999999993</v>
      </c>
      <c r="EJ15" s="186">
        <f t="shared" si="127"/>
        <v>8045.4643999999998</v>
      </c>
      <c r="EK15" s="186">
        <f t="shared" si="127"/>
        <v>6416.6773999999996</v>
      </c>
      <c r="EL15" s="186">
        <f t="shared" si="127"/>
        <v>6416.6773999999996</v>
      </c>
      <c r="EM15" s="186">
        <f t="shared" si="127"/>
        <v>6416.6773999999996</v>
      </c>
      <c r="EN15" s="186">
        <f t="shared" si="127"/>
        <v>5608.1808000000001</v>
      </c>
      <c r="EO15" s="186">
        <f t="shared" si="127"/>
        <v>5199.0929000000006</v>
      </c>
      <c r="EP15" s="186">
        <f t="shared" si="127"/>
        <v>5199.0929000000006</v>
      </c>
      <c r="EQ15" s="186">
        <f t="shared" si="127"/>
        <v>5324.759</v>
      </c>
      <c r="ER15" s="186">
        <f t="shared" si="127"/>
        <v>5324.759</v>
      </c>
    </row>
    <row r="16" spans="1:148" ht="30" customHeight="1" x14ac:dyDescent="0.25">
      <c r="A16" s="298"/>
      <c r="B16" s="291"/>
      <c r="C16" s="296"/>
      <c r="D16" s="156" t="s">
        <v>897</v>
      </c>
      <c r="E16" s="186">
        <f>+E18*0.07</f>
        <v>3517.1815000000001</v>
      </c>
      <c r="F16" s="186">
        <f t="shared" ref="F16:BQ16" si="128">+F18*0.07</f>
        <v>2029.1467000000002</v>
      </c>
      <c r="G16" s="186">
        <f t="shared" si="128"/>
        <v>998.01100000000008</v>
      </c>
      <c r="H16" s="186">
        <f t="shared" si="128"/>
        <v>924.46760000000006</v>
      </c>
      <c r="I16" s="186">
        <f t="shared" si="128"/>
        <v>799.68140000000005</v>
      </c>
      <c r="J16" s="186">
        <f t="shared" si="128"/>
        <v>799.68140000000005</v>
      </c>
      <c r="K16" s="186">
        <f t="shared" si="128"/>
        <v>656.03930000000003</v>
      </c>
      <c r="L16" s="186">
        <f t="shared" si="128"/>
        <v>656.03930000000003</v>
      </c>
      <c r="M16" s="186">
        <f t="shared" si="128"/>
        <v>723.0209000000001</v>
      </c>
      <c r="N16" s="186">
        <f t="shared" si="128"/>
        <v>723.0209000000001</v>
      </c>
      <c r="O16" s="186">
        <f t="shared" si="128"/>
        <v>360.15840000000003</v>
      </c>
      <c r="P16" s="186">
        <f t="shared" si="128"/>
        <v>341.95700000000005</v>
      </c>
      <c r="Q16" s="186">
        <f t="shared" si="128"/>
        <v>592.53460000000007</v>
      </c>
      <c r="R16" s="186">
        <f t="shared" si="128"/>
        <v>434.12110000000001</v>
      </c>
      <c r="S16" s="186">
        <f t="shared" si="128"/>
        <v>434.12110000000001</v>
      </c>
      <c r="T16" s="186">
        <f t="shared" si="128"/>
        <v>434.12110000000001</v>
      </c>
      <c r="U16" s="186">
        <f t="shared" si="128"/>
        <v>1764.1260000000002</v>
      </c>
      <c r="V16" s="186">
        <f t="shared" si="128"/>
        <v>1410.7114000000001</v>
      </c>
      <c r="W16" s="186">
        <f t="shared" si="128"/>
        <v>978.30390000000011</v>
      </c>
      <c r="X16" s="186">
        <f t="shared" si="128"/>
        <v>607.62590000000012</v>
      </c>
      <c r="Y16" s="186">
        <f t="shared" si="128"/>
        <v>622.68640000000005</v>
      </c>
      <c r="Z16" s="186">
        <f t="shared" si="128"/>
        <v>622.68640000000005</v>
      </c>
      <c r="AA16" s="186">
        <f t="shared" si="128"/>
        <v>612.03240000000005</v>
      </c>
      <c r="AB16" s="186">
        <f t="shared" si="128"/>
        <v>516.68119999999999</v>
      </c>
      <c r="AC16" s="186">
        <f t="shared" si="128"/>
        <v>516.68119999999999</v>
      </c>
      <c r="AD16" s="186">
        <f t="shared" si="128"/>
        <v>607.62590000000012</v>
      </c>
      <c r="AE16" s="186">
        <f t="shared" si="128"/>
        <v>518.43330000000003</v>
      </c>
      <c r="AF16" s="186">
        <f t="shared" si="128"/>
        <v>495.55800000000005</v>
      </c>
      <c r="AG16" s="186">
        <f t="shared" si="128"/>
        <v>495.55800000000005</v>
      </c>
      <c r="AH16" s="186">
        <f t="shared" si="128"/>
        <v>495.55800000000005</v>
      </c>
      <c r="AI16" s="186">
        <f t="shared" si="128"/>
        <v>495.55800000000005</v>
      </c>
      <c r="AJ16" s="186">
        <f t="shared" si="128"/>
        <v>474.02180000000004</v>
      </c>
      <c r="AK16" s="186">
        <f t="shared" si="128"/>
        <v>777.13229999999999</v>
      </c>
      <c r="AL16" s="186">
        <f t="shared" si="128"/>
        <v>612.03240000000005</v>
      </c>
      <c r="AM16" s="186">
        <f t="shared" si="128"/>
        <v>612.03240000000005</v>
      </c>
      <c r="AN16" s="186">
        <f t="shared" si="128"/>
        <v>612.03240000000005</v>
      </c>
      <c r="AO16" s="186">
        <f t="shared" si="128"/>
        <v>612.03240000000005</v>
      </c>
      <c r="AP16" s="186">
        <f t="shared" si="128"/>
        <v>495.55800000000005</v>
      </c>
      <c r="AQ16" s="186">
        <f t="shared" si="128"/>
        <v>408.24000000000007</v>
      </c>
      <c r="AR16" s="186">
        <f t="shared" si="128"/>
        <v>333.88670000000008</v>
      </c>
      <c r="AS16" s="186">
        <f t="shared" si="128"/>
        <v>341.95700000000005</v>
      </c>
      <c r="AT16" s="186">
        <f t="shared" si="128"/>
        <v>1410.7114000000001</v>
      </c>
      <c r="AU16" s="186">
        <f t="shared" si="128"/>
        <v>777.13160000000005</v>
      </c>
      <c r="AV16" s="186">
        <f t="shared" si="128"/>
        <v>639.7958000000001</v>
      </c>
      <c r="AW16" s="186">
        <f t="shared" si="128"/>
        <v>449.58550000000002</v>
      </c>
      <c r="AX16" s="186">
        <f t="shared" si="128"/>
        <v>474.02180000000004</v>
      </c>
      <c r="AY16" s="186">
        <f t="shared" si="128"/>
        <v>434.12110000000001</v>
      </c>
      <c r="AZ16" s="186">
        <f t="shared" si="128"/>
        <v>365.00310000000002</v>
      </c>
      <c r="BA16" s="186">
        <f t="shared" si="128"/>
        <v>382.06980000000004</v>
      </c>
      <c r="BB16" s="186">
        <f t="shared" si="128"/>
        <v>359.60750000000002</v>
      </c>
      <c r="BC16" s="186">
        <f t="shared" si="128"/>
        <v>359.60750000000002</v>
      </c>
      <c r="BD16" s="186">
        <f t="shared" si="128"/>
        <v>370.55830000000003</v>
      </c>
      <c r="BE16" s="186">
        <f t="shared" si="128"/>
        <v>341.95700000000005</v>
      </c>
      <c r="BF16" s="186">
        <f t="shared" si="128"/>
        <v>341.95700000000005</v>
      </c>
      <c r="BG16" s="186">
        <f t="shared" si="128"/>
        <v>341.95700000000005</v>
      </c>
      <c r="BH16" s="186">
        <f t="shared" si="128"/>
        <v>244.19780000000003</v>
      </c>
      <c r="BI16" s="186">
        <f t="shared" si="128"/>
        <v>244.19780000000003</v>
      </c>
      <c r="BJ16" s="186">
        <f t="shared" si="128"/>
        <v>244.19780000000003</v>
      </c>
      <c r="BK16" s="186">
        <f t="shared" si="128"/>
        <v>244.19780000000003</v>
      </c>
      <c r="BL16" s="186">
        <f t="shared" si="128"/>
        <v>244.19780000000003</v>
      </c>
      <c r="BM16" s="186">
        <f t="shared" si="128"/>
        <v>244.19780000000003</v>
      </c>
      <c r="BN16" s="186">
        <f t="shared" si="128"/>
        <v>244.19780000000003</v>
      </c>
      <c r="BO16" s="186">
        <f t="shared" si="128"/>
        <v>244.19780000000003</v>
      </c>
      <c r="BP16" s="186">
        <f t="shared" si="128"/>
        <v>244.19780000000003</v>
      </c>
      <c r="BQ16" s="186">
        <f t="shared" si="128"/>
        <v>244.19780000000003</v>
      </c>
      <c r="BR16" s="186">
        <f t="shared" ref="BR16:EC16" si="129">+BR18*0.07</f>
        <v>244.19780000000003</v>
      </c>
      <c r="BS16" s="186">
        <f t="shared" si="129"/>
        <v>244.19780000000003</v>
      </c>
      <c r="BT16" s="186">
        <f t="shared" si="129"/>
        <v>244.19780000000003</v>
      </c>
      <c r="BU16" s="186">
        <f t="shared" si="129"/>
        <v>244.19780000000003</v>
      </c>
      <c r="BV16" s="186">
        <f t="shared" si="129"/>
        <v>244.19780000000003</v>
      </c>
      <c r="BW16" s="186">
        <f t="shared" si="129"/>
        <v>244.19780000000003</v>
      </c>
      <c r="BX16" s="186">
        <f t="shared" si="129"/>
        <v>244.19780000000003</v>
      </c>
      <c r="BY16" s="186">
        <f t="shared" si="129"/>
        <v>244.19780000000003</v>
      </c>
      <c r="BZ16" s="186">
        <f t="shared" si="129"/>
        <v>244.19780000000003</v>
      </c>
      <c r="CA16" s="186">
        <f t="shared" si="129"/>
        <v>244.19780000000003</v>
      </c>
      <c r="CB16" s="186">
        <f t="shared" si="129"/>
        <v>244.19780000000003</v>
      </c>
      <c r="CC16" s="186">
        <f t="shared" si="129"/>
        <v>978.30390000000011</v>
      </c>
      <c r="CD16" s="186">
        <f t="shared" si="129"/>
        <v>518.43330000000003</v>
      </c>
      <c r="CE16" s="186">
        <f t="shared" si="129"/>
        <v>474.02180000000004</v>
      </c>
      <c r="CF16" s="186">
        <f t="shared" si="129"/>
        <v>359.60750000000002</v>
      </c>
      <c r="CG16" s="186">
        <f t="shared" si="129"/>
        <v>474.02180000000004</v>
      </c>
      <c r="CH16" s="186">
        <f t="shared" si="129"/>
        <v>723.0209000000001</v>
      </c>
      <c r="CI16" s="186">
        <f t="shared" si="129"/>
        <v>382.06980000000004</v>
      </c>
      <c r="CJ16" s="186">
        <f t="shared" si="129"/>
        <v>516.68119999999999</v>
      </c>
      <c r="CK16" s="186">
        <f t="shared" si="129"/>
        <v>382.06980000000004</v>
      </c>
      <c r="CL16" s="186">
        <f t="shared" si="129"/>
        <v>978.30390000000011</v>
      </c>
      <c r="CM16" s="186">
        <f t="shared" si="129"/>
        <v>723.0209000000001</v>
      </c>
      <c r="CN16" s="186">
        <f t="shared" si="129"/>
        <v>516.68119999999999</v>
      </c>
      <c r="CO16" s="186">
        <f t="shared" si="129"/>
        <v>360.15840000000003</v>
      </c>
      <c r="CP16" s="186">
        <f t="shared" si="129"/>
        <v>408.24000000000007</v>
      </c>
      <c r="CQ16" s="186">
        <f t="shared" si="129"/>
        <v>359.60750000000002</v>
      </c>
      <c r="CR16" s="186">
        <f t="shared" si="129"/>
        <v>359.60750000000002</v>
      </c>
      <c r="CS16" s="186">
        <f t="shared" si="129"/>
        <v>359.60750000000002</v>
      </c>
      <c r="CT16" s="186">
        <f t="shared" si="129"/>
        <v>333.88670000000008</v>
      </c>
      <c r="CU16" s="186">
        <f t="shared" si="129"/>
        <v>1160.5062</v>
      </c>
      <c r="CV16" s="186">
        <f t="shared" si="129"/>
        <v>608.27200000000005</v>
      </c>
      <c r="CW16" s="186">
        <f t="shared" si="129"/>
        <v>762.69130000000007</v>
      </c>
      <c r="CX16" s="186">
        <f t="shared" si="129"/>
        <v>412.08019999999999</v>
      </c>
      <c r="CY16" s="186">
        <f t="shared" si="129"/>
        <v>412.08019999999999</v>
      </c>
      <c r="CZ16" s="186">
        <f t="shared" si="129"/>
        <v>412.08019999999999</v>
      </c>
      <c r="DA16" s="186">
        <f t="shared" si="129"/>
        <v>360.15840000000003</v>
      </c>
      <c r="DB16" s="186">
        <f t="shared" si="129"/>
        <v>410.66760000000005</v>
      </c>
      <c r="DC16" s="186">
        <f t="shared" si="129"/>
        <v>341.95700000000005</v>
      </c>
      <c r="DD16" s="186">
        <f t="shared" si="129"/>
        <v>762.69130000000007</v>
      </c>
      <c r="DE16" s="186">
        <f t="shared" si="129"/>
        <v>359.60750000000002</v>
      </c>
      <c r="DF16" s="186">
        <f t="shared" si="129"/>
        <v>723.0209000000001</v>
      </c>
      <c r="DG16" s="186">
        <f t="shared" si="129"/>
        <v>1160.5062</v>
      </c>
      <c r="DH16" s="186">
        <f t="shared" si="129"/>
        <v>777.13229999999999</v>
      </c>
      <c r="DI16" s="186">
        <f t="shared" si="129"/>
        <v>608.27200000000005</v>
      </c>
      <c r="DJ16" s="186">
        <f t="shared" si="129"/>
        <v>608.27200000000005</v>
      </c>
      <c r="DK16" s="186">
        <f t="shared" si="129"/>
        <v>608.27200000000005</v>
      </c>
      <c r="DL16" s="186">
        <f t="shared" si="129"/>
        <v>474.02180000000004</v>
      </c>
      <c r="DM16" s="186">
        <f t="shared" si="129"/>
        <v>474.02180000000004</v>
      </c>
      <c r="DN16" s="186">
        <f t="shared" si="129"/>
        <v>412.08019999999999</v>
      </c>
      <c r="DO16" s="186">
        <f t="shared" si="129"/>
        <v>412.08019999999999</v>
      </c>
      <c r="DP16" s="186">
        <f t="shared" si="129"/>
        <v>516.68119999999999</v>
      </c>
      <c r="DQ16" s="186">
        <f t="shared" si="129"/>
        <v>516.68119999999999</v>
      </c>
      <c r="DR16" s="186">
        <f t="shared" si="129"/>
        <v>412.08019999999999</v>
      </c>
      <c r="DS16" s="186">
        <f t="shared" si="129"/>
        <v>360.15840000000003</v>
      </c>
      <c r="DT16" s="186">
        <f t="shared" si="129"/>
        <v>412.08019999999999</v>
      </c>
      <c r="DU16" s="186">
        <f t="shared" si="129"/>
        <v>359.60750000000002</v>
      </c>
      <c r="DV16" s="186">
        <f t="shared" si="129"/>
        <v>359.60750000000002</v>
      </c>
      <c r="DW16" s="186">
        <f t="shared" si="129"/>
        <v>359.60750000000002</v>
      </c>
      <c r="DX16" s="186">
        <f t="shared" si="129"/>
        <v>359.60750000000002</v>
      </c>
      <c r="DY16" s="186">
        <f t="shared" si="129"/>
        <v>341.95700000000005</v>
      </c>
      <c r="DZ16" s="186">
        <f t="shared" si="129"/>
        <v>341.95700000000005</v>
      </c>
      <c r="EA16" s="186">
        <f t="shared" si="129"/>
        <v>412.08019999999999</v>
      </c>
      <c r="EB16" s="186">
        <f t="shared" si="129"/>
        <v>777.13229999999999</v>
      </c>
      <c r="EC16" s="186">
        <f t="shared" si="129"/>
        <v>360.15840000000003</v>
      </c>
      <c r="ED16" s="186">
        <f t="shared" ref="ED16:ER16" si="130">+ED18*0.07</f>
        <v>1160.5062</v>
      </c>
      <c r="EE16" s="186">
        <f t="shared" si="130"/>
        <v>777.13229999999999</v>
      </c>
      <c r="EF16" s="186">
        <f t="shared" si="130"/>
        <v>434.12110000000001</v>
      </c>
      <c r="EG16" s="186">
        <f t="shared" si="130"/>
        <v>412.08019999999999</v>
      </c>
      <c r="EH16" s="186">
        <f t="shared" si="130"/>
        <v>474.02180000000004</v>
      </c>
      <c r="EI16" s="186">
        <f t="shared" si="130"/>
        <v>474.02180000000004</v>
      </c>
      <c r="EJ16" s="186">
        <f t="shared" si="130"/>
        <v>516.68119999999999</v>
      </c>
      <c r="EK16" s="186">
        <f t="shared" si="130"/>
        <v>412.08019999999999</v>
      </c>
      <c r="EL16" s="186">
        <f t="shared" si="130"/>
        <v>412.08019999999999</v>
      </c>
      <c r="EM16" s="186">
        <f t="shared" si="130"/>
        <v>412.08019999999999</v>
      </c>
      <c r="EN16" s="186">
        <f t="shared" si="130"/>
        <v>360.15840000000003</v>
      </c>
      <c r="EO16" s="186">
        <f t="shared" si="130"/>
        <v>333.88670000000008</v>
      </c>
      <c r="EP16" s="186">
        <f t="shared" si="130"/>
        <v>333.88670000000008</v>
      </c>
      <c r="EQ16" s="186">
        <f t="shared" si="130"/>
        <v>341.95700000000005</v>
      </c>
      <c r="ER16" s="186">
        <f t="shared" si="130"/>
        <v>341.95700000000005</v>
      </c>
    </row>
    <row r="17" spans="1:148" ht="30" customHeight="1" x14ac:dyDescent="0.25">
      <c r="A17" s="298"/>
      <c r="B17" s="291"/>
      <c r="C17" s="297"/>
      <c r="D17" s="114" t="s">
        <v>1235</v>
      </c>
      <c r="E17" s="185">
        <f t="shared" ref="E17" si="131">+E18*0.02</f>
        <v>1004.909</v>
      </c>
      <c r="F17" s="185">
        <f t="shared" ref="F17" si="132">+F18*0.02</f>
        <v>579.75620000000004</v>
      </c>
      <c r="G17" s="185">
        <f t="shared" ref="G17" si="133">+G18*0.02</f>
        <v>285.14600000000002</v>
      </c>
      <c r="H17" s="185">
        <f t="shared" ref="H17" si="134">+H18*0.02</f>
        <v>264.1336</v>
      </c>
      <c r="I17" s="185">
        <f t="shared" ref="I17" si="135">+I18*0.02</f>
        <v>228.4804</v>
      </c>
      <c r="J17" s="185">
        <f t="shared" ref="J17" si="136">+J18*0.02</f>
        <v>228.4804</v>
      </c>
      <c r="K17" s="185">
        <f t="shared" ref="K17" si="137">+K18*0.02</f>
        <v>187.43979999999999</v>
      </c>
      <c r="L17" s="185">
        <f t="shared" ref="L17" si="138">+L18*0.02</f>
        <v>187.43979999999999</v>
      </c>
      <c r="M17" s="185">
        <f t="shared" ref="M17" si="139">+M18*0.02</f>
        <v>206.57740000000001</v>
      </c>
      <c r="N17" s="185">
        <f t="shared" ref="N17" si="140">+N18*0.02</f>
        <v>206.57740000000001</v>
      </c>
      <c r="O17" s="185">
        <f t="shared" ref="O17" si="141">+O18*0.02</f>
        <v>102.9024</v>
      </c>
      <c r="P17" s="185">
        <f t="shared" ref="P17" si="142">+P18*0.02</f>
        <v>97.702000000000012</v>
      </c>
      <c r="Q17" s="185">
        <f t="shared" ref="Q17" si="143">+Q18*0.02</f>
        <v>169.29560000000001</v>
      </c>
      <c r="R17" s="185">
        <f t="shared" ref="R17" si="144">+R18*0.02</f>
        <v>124.0346</v>
      </c>
      <c r="S17" s="185">
        <f t="shared" ref="S17" si="145">+S18*0.02</f>
        <v>124.0346</v>
      </c>
      <c r="T17" s="185">
        <f t="shared" ref="T17" si="146">+T18*0.02</f>
        <v>124.0346</v>
      </c>
      <c r="U17" s="185">
        <f t="shared" ref="U17" si="147">+U18*0.02</f>
        <v>504.036</v>
      </c>
      <c r="V17" s="185">
        <f t="shared" ref="V17" si="148">+V18*0.02</f>
        <v>403.06040000000002</v>
      </c>
      <c r="W17" s="185">
        <f t="shared" ref="W17" si="149">+W18*0.02</f>
        <v>279.5154</v>
      </c>
      <c r="X17" s="185">
        <f t="shared" ref="X17" si="150">+X18*0.02</f>
        <v>173.60740000000001</v>
      </c>
      <c r="Y17" s="185">
        <f t="shared" ref="Y17" si="151">+Y18*0.02</f>
        <v>177.91040000000001</v>
      </c>
      <c r="Z17" s="185">
        <f t="shared" ref="Z17" si="152">+Z18*0.02</f>
        <v>177.91040000000001</v>
      </c>
      <c r="AA17" s="185">
        <f t="shared" ref="AA17" si="153">+AA18*0.02</f>
        <v>174.8664</v>
      </c>
      <c r="AB17" s="185">
        <f t="shared" ref="AB17" si="154">+AB18*0.02</f>
        <v>147.6232</v>
      </c>
      <c r="AC17" s="185">
        <f t="shared" ref="AC17" si="155">+AC18*0.02</f>
        <v>147.6232</v>
      </c>
      <c r="AD17" s="185">
        <f t="shared" ref="AD17" si="156">+AD18*0.02</f>
        <v>173.60740000000001</v>
      </c>
      <c r="AE17" s="185">
        <f t="shared" ref="AE17" si="157">+AE18*0.02</f>
        <v>148.12379999999999</v>
      </c>
      <c r="AF17" s="185">
        <f t="shared" ref="AF17" si="158">+AF18*0.02</f>
        <v>141.58799999999999</v>
      </c>
      <c r="AG17" s="185">
        <f t="shared" ref="AG17" si="159">+AG18*0.02</f>
        <v>141.58799999999999</v>
      </c>
      <c r="AH17" s="185">
        <f t="shared" ref="AH17" si="160">+AH18*0.02</f>
        <v>141.58799999999999</v>
      </c>
      <c r="AI17" s="185">
        <f t="shared" ref="AI17" si="161">+AI18*0.02</f>
        <v>141.58799999999999</v>
      </c>
      <c r="AJ17" s="185">
        <f t="shared" ref="AJ17" si="162">+AJ18*0.02</f>
        <v>135.4348</v>
      </c>
      <c r="AK17" s="185">
        <f t="shared" ref="AK17" si="163">+AK18*0.02</f>
        <v>222.0378</v>
      </c>
      <c r="AL17" s="185">
        <f t="shared" ref="AL17" si="164">+AL18*0.02</f>
        <v>174.8664</v>
      </c>
      <c r="AM17" s="185">
        <f t="shared" ref="AM17" si="165">+AM18*0.02</f>
        <v>174.8664</v>
      </c>
      <c r="AN17" s="185">
        <f t="shared" ref="AN17" si="166">+AN18*0.02</f>
        <v>174.8664</v>
      </c>
      <c r="AO17" s="185">
        <f t="shared" ref="AO17" si="167">+AO18*0.02</f>
        <v>174.8664</v>
      </c>
      <c r="AP17" s="185">
        <f t="shared" ref="AP17" si="168">+AP18*0.02</f>
        <v>141.58799999999999</v>
      </c>
      <c r="AQ17" s="185">
        <f t="shared" ref="AQ17" si="169">+AQ18*0.02</f>
        <v>116.64</v>
      </c>
      <c r="AR17" s="185">
        <f t="shared" ref="AR17" si="170">+AR18*0.02</f>
        <v>95.396200000000007</v>
      </c>
      <c r="AS17" s="185">
        <f t="shared" ref="AS17" si="171">+AS18*0.02</f>
        <v>97.702000000000012</v>
      </c>
      <c r="AT17" s="185">
        <f t="shared" ref="AT17" si="172">+AT18*0.02</f>
        <v>403.06040000000002</v>
      </c>
      <c r="AU17" s="185">
        <f t="shared" ref="AU17" si="173">+AU18*0.02</f>
        <v>222.0376</v>
      </c>
      <c r="AV17" s="185">
        <f t="shared" ref="AV17" si="174">+AV18*0.02</f>
        <v>182.7988</v>
      </c>
      <c r="AW17" s="185">
        <f t="shared" ref="AW17" si="175">+AW18*0.02</f>
        <v>128.453</v>
      </c>
      <c r="AX17" s="185">
        <f t="shared" ref="AX17" si="176">+AX18*0.02</f>
        <v>135.4348</v>
      </c>
      <c r="AY17" s="185">
        <f t="shared" ref="AY17" si="177">+AY18*0.02</f>
        <v>124.0346</v>
      </c>
      <c r="AZ17" s="185">
        <f t="shared" ref="AZ17" si="178">+AZ18*0.02</f>
        <v>104.28660000000001</v>
      </c>
      <c r="BA17" s="185">
        <f t="shared" ref="BA17" si="179">+BA18*0.02</f>
        <v>109.1628</v>
      </c>
      <c r="BB17" s="185">
        <f t="shared" ref="BB17" si="180">+BB18*0.02</f>
        <v>102.745</v>
      </c>
      <c r="BC17" s="185">
        <f t="shared" ref="BC17" si="181">+BC18*0.02</f>
        <v>102.745</v>
      </c>
      <c r="BD17" s="185">
        <f t="shared" ref="BD17" si="182">+BD18*0.02</f>
        <v>105.87379999999999</v>
      </c>
      <c r="BE17" s="185">
        <f t="shared" ref="BE17" si="183">+BE18*0.02</f>
        <v>97.702000000000012</v>
      </c>
      <c r="BF17" s="185">
        <f t="shared" ref="BF17" si="184">+BF18*0.02</f>
        <v>97.702000000000012</v>
      </c>
      <c r="BG17" s="185">
        <f t="shared" ref="BG17" si="185">+BG18*0.02</f>
        <v>97.702000000000012</v>
      </c>
      <c r="BH17" s="185">
        <f t="shared" ref="BH17" si="186">+BH18*0.02</f>
        <v>69.770799999999994</v>
      </c>
      <c r="BI17" s="185">
        <f t="shared" ref="BI17" si="187">+BI18*0.02</f>
        <v>69.770799999999994</v>
      </c>
      <c r="BJ17" s="185">
        <f t="shared" ref="BJ17" si="188">+BJ18*0.02</f>
        <v>69.770799999999994</v>
      </c>
      <c r="BK17" s="185">
        <f t="shared" ref="BK17" si="189">+BK18*0.02</f>
        <v>69.770799999999994</v>
      </c>
      <c r="BL17" s="185">
        <f t="shared" ref="BL17" si="190">+BL18*0.02</f>
        <v>69.770799999999994</v>
      </c>
      <c r="BM17" s="185">
        <f t="shared" ref="BM17" si="191">+BM18*0.02</f>
        <v>69.770799999999994</v>
      </c>
      <c r="BN17" s="185">
        <f t="shared" ref="BN17" si="192">+BN18*0.02</f>
        <v>69.770799999999994</v>
      </c>
      <c r="BO17" s="185">
        <f t="shared" ref="BO17" si="193">+BO18*0.02</f>
        <v>69.770799999999994</v>
      </c>
      <c r="BP17" s="185">
        <f t="shared" ref="BP17" si="194">+BP18*0.02</f>
        <v>69.770799999999994</v>
      </c>
      <c r="BQ17" s="185">
        <f t="shared" ref="BQ17" si="195">+BQ18*0.02</f>
        <v>69.770799999999994</v>
      </c>
      <c r="BR17" s="185">
        <f t="shared" ref="BR17" si="196">+BR18*0.02</f>
        <v>69.770799999999994</v>
      </c>
      <c r="BS17" s="185">
        <f t="shared" ref="BS17" si="197">+BS18*0.02</f>
        <v>69.770799999999994</v>
      </c>
      <c r="BT17" s="185">
        <f t="shared" ref="BT17" si="198">+BT18*0.02</f>
        <v>69.770799999999994</v>
      </c>
      <c r="BU17" s="185">
        <f t="shared" ref="BU17" si="199">+BU18*0.02</f>
        <v>69.770799999999994</v>
      </c>
      <c r="BV17" s="185">
        <f t="shared" ref="BV17" si="200">+BV18*0.02</f>
        <v>69.770799999999994</v>
      </c>
      <c r="BW17" s="185">
        <f t="shared" ref="BW17" si="201">+BW18*0.02</f>
        <v>69.770799999999994</v>
      </c>
      <c r="BX17" s="185">
        <f t="shared" ref="BX17" si="202">+BX18*0.02</f>
        <v>69.770799999999994</v>
      </c>
      <c r="BY17" s="185">
        <f t="shared" ref="BY17" si="203">+BY18*0.02</f>
        <v>69.770799999999994</v>
      </c>
      <c r="BZ17" s="185">
        <f t="shared" ref="BZ17" si="204">+BZ18*0.02</f>
        <v>69.770799999999994</v>
      </c>
      <c r="CA17" s="185">
        <f t="shared" ref="CA17" si="205">+CA18*0.02</f>
        <v>69.770799999999994</v>
      </c>
      <c r="CB17" s="185">
        <f t="shared" ref="CB17" si="206">+CB18*0.02</f>
        <v>69.770799999999994</v>
      </c>
      <c r="CC17" s="185">
        <f t="shared" ref="CC17" si="207">+CC18*0.02</f>
        <v>279.5154</v>
      </c>
      <c r="CD17" s="185">
        <f t="shared" ref="CD17" si="208">+CD18*0.02</f>
        <v>148.12379999999999</v>
      </c>
      <c r="CE17" s="185">
        <f t="shared" ref="CE17" si="209">+CE18*0.02</f>
        <v>135.4348</v>
      </c>
      <c r="CF17" s="185">
        <f t="shared" ref="CF17" si="210">+CF18*0.02</f>
        <v>102.745</v>
      </c>
      <c r="CG17" s="185">
        <f t="shared" ref="CG17" si="211">+CG18*0.02</f>
        <v>135.4348</v>
      </c>
      <c r="CH17" s="185">
        <f t="shared" ref="CH17" si="212">+CH18*0.02</f>
        <v>206.57740000000001</v>
      </c>
      <c r="CI17" s="185">
        <f t="shared" ref="CI17" si="213">+CI18*0.02</f>
        <v>109.1628</v>
      </c>
      <c r="CJ17" s="185">
        <f t="shared" ref="CJ17" si="214">+CJ18*0.02</f>
        <v>147.6232</v>
      </c>
      <c r="CK17" s="185">
        <f t="shared" ref="CK17" si="215">+CK18*0.02</f>
        <v>109.1628</v>
      </c>
      <c r="CL17" s="185">
        <f t="shared" ref="CL17" si="216">+CL18*0.02</f>
        <v>279.5154</v>
      </c>
      <c r="CM17" s="185">
        <f t="shared" ref="CM17" si="217">+CM18*0.02</f>
        <v>206.57740000000001</v>
      </c>
      <c r="CN17" s="185">
        <f t="shared" ref="CN17" si="218">+CN18*0.02</f>
        <v>147.6232</v>
      </c>
      <c r="CO17" s="185">
        <f t="shared" ref="CO17" si="219">+CO18*0.02</f>
        <v>102.9024</v>
      </c>
      <c r="CP17" s="185">
        <f t="shared" ref="CP17" si="220">+CP18*0.02</f>
        <v>116.64</v>
      </c>
      <c r="CQ17" s="185">
        <f t="shared" ref="CQ17" si="221">+CQ18*0.02</f>
        <v>102.745</v>
      </c>
      <c r="CR17" s="185">
        <f t="shared" ref="CR17" si="222">+CR18*0.02</f>
        <v>102.745</v>
      </c>
      <c r="CS17" s="185">
        <f t="shared" ref="CS17" si="223">+CS18*0.02</f>
        <v>102.745</v>
      </c>
      <c r="CT17" s="185">
        <f t="shared" ref="CT17" si="224">+CT18*0.02</f>
        <v>95.396200000000007</v>
      </c>
      <c r="CU17" s="185">
        <f t="shared" ref="CU17" si="225">+CU18*0.02</f>
        <v>331.57319999999999</v>
      </c>
      <c r="CV17" s="185">
        <f t="shared" ref="CV17" si="226">+CV18*0.02</f>
        <v>173.792</v>
      </c>
      <c r="CW17" s="185">
        <f t="shared" ref="CW17" si="227">+CW18*0.02</f>
        <v>217.9118</v>
      </c>
      <c r="CX17" s="185">
        <f t="shared" ref="CX17" si="228">+CX18*0.02</f>
        <v>117.7372</v>
      </c>
      <c r="CY17" s="185">
        <f t="shared" ref="CY17" si="229">+CY18*0.02</f>
        <v>117.7372</v>
      </c>
      <c r="CZ17" s="185">
        <f t="shared" ref="CZ17" si="230">+CZ18*0.02</f>
        <v>117.7372</v>
      </c>
      <c r="DA17" s="185">
        <f t="shared" ref="DA17" si="231">+DA18*0.02</f>
        <v>102.9024</v>
      </c>
      <c r="DB17" s="185">
        <f t="shared" ref="DB17" si="232">+DB18*0.02</f>
        <v>117.3336</v>
      </c>
      <c r="DC17" s="185">
        <f t="shared" ref="DC17" si="233">+DC18*0.02</f>
        <v>97.702000000000012</v>
      </c>
      <c r="DD17" s="185">
        <f t="shared" ref="DD17" si="234">+DD18*0.02</f>
        <v>217.9118</v>
      </c>
      <c r="DE17" s="185">
        <f t="shared" ref="DE17" si="235">+DE18*0.02</f>
        <v>102.745</v>
      </c>
      <c r="DF17" s="185">
        <f t="shared" ref="DF17" si="236">+DF18*0.02</f>
        <v>206.57740000000001</v>
      </c>
      <c r="DG17" s="185">
        <f t="shared" ref="DG17" si="237">+DG18*0.02</f>
        <v>331.57319999999999</v>
      </c>
      <c r="DH17" s="185">
        <f t="shared" ref="DH17" si="238">+DH18*0.02</f>
        <v>222.0378</v>
      </c>
      <c r="DI17" s="185">
        <f t="shared" ref="DI17" si="239">+DI18*0.02</f>
        <v>173.792</v>
      </c>
      <c r="DJ17" s="185">
        <f t="shared" ref="DJ17" si="240">+DJ18*0.02</f>
        <v>173.792</v>
      </c>
      <c r="DK17" s="185">
        <f t="shared" ref="DK17" si="241">+DK18*0.02</f>
        <v>173.792</v>
      </c>
      <c r="DL17" s="185">
        <f t="shared" ref="DL17" si="242">+DL18*0.02</f>
        <v>135.4348</v>
      </c>
      <c r="DM17" s="185">
        <f t="shared" ref="DM17" si="243">+DM18*0.02</f>
        <v>135.4348</v>
      </c>
      <c r="DN17" s="185">
        <f t="shared" ref="DN17" si="244">+DN18*0.02</f>
        <v>117.7372</v>
      </c>
      <c r="DO17" s="185">
        <f t="shared" ref="DO17" si="245">+DO18*0.02</f>
        <v>117.7372</v>
      </c>
      <c r="DP17" s="185">
        <f t="shared" ref="DP17" si="246">+DP18*0.02</f>
        <v>147.6232</v>
      </c>
      <c r="DQ17" s="185">
        <f t="shared" ref="DQ17" si="247">+DQ18*0.02</f>
        <v>147.6232</v>
      </c>
      <c r="DR17" s="185">
        <f t="shared" ref="DR17" si="248">+DR18*0.02</f>
        <v>117.7372</v>
      </c>
      <c r="DS17" s="185">
        <f t="shared" ref="DS17" si="249">+DS18*0.02</f>
        <v>102.9024</v>
      </c>
      <c r="DT17" s="185">
        <f t="shared" ref="DT17" si="250">+DT18*0.02</f>
        <v>117.7372</v>
      </c>
      <c r="DU17" s="185">
        <f t="shared" ref="DU17" si="251">+DU18*0.02</f>
        <v>102.745</v>
      </c>
      <c r="DV17" s="185">
        <f t="shared" ref="DV17" si="252">+DV18*0.02</f>
        <v>102.745</v>
      </c>
      <c r="DW17" s="185">
        <f t="shared" ref="DW17" si="253">+DW18*0.02</f>
        <v>102.745</v>
      </c>
      <c r="DX17" s="185">
        <f t="shared" ref="DX17" si="254">+DX18*0.02</f>
        <v>102.745</v>
      </c>
      <c r="DY17" s="185">
        <f t="shared" ref="DY17" si="255">+DY18*0.02</f>
        <v>97.702000000000012</v>
      </c>
      <c r="DZ17" s="185">
        <f t="shared" ref="DZ17" si="256">+DZ18*0.02</f>
        <v>97.702000000000012</v>
      </c>
      <c r="EA17" s="185">
        <f t="shared" ref="EA17" si="257">+EA18*0.02</f>
        <v>117.7372</v>
      </c>
      <c r="EB17" s="185">
        <f t="shared" ref="EB17" si="258">+EB18*0.02</f>
        <v>222.0378</v>
      </c>
      <c r="EC17" s="185">
        <f t="shared" ref="EC17" si="259">+EC18*0.02</f>
        <v>102.9024</v>
      </c>
      <c r="ED17" s="185">
        <f t="shared" ref="ED17" si="260">+ED18*0.02</f>
        <v>331.57319999999999</v>
      </c>
      <c r="EE17" s="185">
        <f t="shared" ref="EE17" si="261">+EE18*0.02</f>
        <v>222.0378</v>
      </c>
      <c r="EF17" s="185">
        <f t="shared" ref="EF17" si="262">+EF18*0.02</f>
        <v>124.0346</v>
      </c>
      <c r="EG17" s="185">
        <f t="shared" ref="EG17" si="263">+EG18*0.02</f>
        <v>117.7372</v>
      </c>
      <c r="EH17" s="185">
        <f t="shared" ref="EH17" si="264">+EH18*0.02</f>
        <v>135.4348</v>
      </c>
      <c r="EI17" s="185">
        <f t="shared" ref="EI17" si="265">+EI18*0.02</f>
        <v>135.4348</v>
      </c>
      <c r="EJ17" s="185">
        <f t="shared" ref="EJ17" si="266">+EJ18*0.02</f>
        <v>147.6232</v>
      </c>
      <c r="EK17" s="185">
        <f t="shared" ref="EK17" si="267">+EK18*0.02</f>
        <v>117.7372</v>
      </c>
      <c r="EL17" s="185">
        <f t="shared" ref="EL17" si="268">+EL18*0.02</f>
        <v>117.7372</v>
      </c>
      <c r="EM17" s="185">
        <f t="shared" ref="EM17" si="269">+EM18*0.02</f>
        <v>117.7372</v>
      </c>
      <c r="EN17" s="185">
        <f t="shared" ref="EN17" si="270">+EN18*0.02</f>
        <v>102.9024</v>
      </c>
      <c r="EO17" s="185">
        <f t="shared" ref="EO17" si="271">+EO18*0.02</f>
        <v>95.396200000000007</v>
      </c>
      <c r="EP17" s="185">
        <f t="shared" ref="EP17" si="272">+EP18*0.02</f>
        <v>95.396200000000007</v>
      </c>
      <c r="EQ17" s="185">
        <f t="shared" ref="EQ17" si="273">+EQ18*0.02</f>
        <v>97.702000000000012</v>
      </c>
      <c r="ER17" s="185">
        <f t="shared" ref="ER17" si="274">+ER18*0.02</f>
        <v>97.702000000000012</v>
      </c>
    </row>
    <row r="18" spans="1:148" ht="30" customHeight="1" x14ac:dyDescent="0.25">
      <c r="A18" s="298"/>
      <c r="B18" s="292"/>
      <c r="C18" s="288" t="s">
        <v>898</v>
      </c>
      <c r="D18" s="289"/>
      <c r="E18" s="185">
        <v>50245.45</v>
      </c>
      <c r="F18" s="185">
        <v>28987.81</v>
      </c>
      <c r="G18" s="185">
        <v>14257.3</v>
      </c>
      <c r="H18" s="185">
        <v>13206.68</v>
      </c>
      <c r="I18" s="185">
        <v>11424.02</v>
      </c>
      <c r="J18" s="185">
        <v>11424.02</v>
      </c>
      <c r="K18" s="185">
        <v>9371.99</v>
      </c>
      <c r="L18" s="185">
        <v>9371.99</v>
      </c>
      <c r="M18" s="185">
        <v>10328.870000000001</v>
      </c>
      <c r="N18" s="185">
        <v>10328.870000000001</v>
      </c>
      <c r="O18" s="185">
        <v>5145.12</v>
      </c>
      <c r="P18" s="185">
        <v>4885.1000000000004</v>
      </c>
      <c r="Q18" s="185">
        <v>8464.7800000000007</v>
      </c>
      <c r="R18" s="185">
        <v>6201.73</v>
      </c>
      <c r="S18" s="185">
        <v>6201.73</v>
      </c>
      <c r="T18" s="185">
        <v>6201.73</v>
      </c>
      <c r="U18" s="185">
        <v>25201.8</v>
      </c>
      <c r="V18" s="185">
        <v>20153.02</v>
      </c>
      <c r="W18" s="185">
        <v>13975.77</v>
      </c>
      <c r="X18" s="185">
        <v>8680.3700000000008</v>
      </c>
      <c r="Y18" s="185">
        <v>8895.52</v>
      </c>
      <c r="Z18" s="185">
        <v>8895.52</v>
      </c>
      <c r="AA18" s="185">
        <v>8743.32</v>
      </c>
      <c r="AB18" s="185">
        <v>7381.16</v>
      </c>
      <c r="AC18" s="185">
        <v>7381.16</v>
      </c>
      <c r="AD18" s="185">
        <v>8680.3700000000008</v>
      </c>
      <c r="AE18" s="185">
        <v>7406.19</v>
      </c>
      <c r="AF18" s="185">
        <v>7079.4</v>
      </c>
      <c r="AG18" s="185">
        <v>7079.4</v>
      </c>
      <c r="AH18" s="185">
        <v>7079.4</v>
      </c>
      <c r="AI18" s="185">
        <v>7079.4</v>
      </c>
      <c r="AJ18" s="185">
        <v>6771.74</v>
      </c>
      <c r="AK18" s="185">
        <v>11101.89</v>
      </c>
      <c r="AL18" s="185">
        <v>8743.32</v>
      </c>
      <c r="AM18" s="185">
        <v>8743.32</v>
      </c>
      <c r="AN18" s="185">
        <v>8743.32</v>
      </c>
      <c r="AO18" s="185">
        <v>8743.32</v>
      </c>
      <c r="AP18" s="185">
        <v>7079.4</v>
      </c>
      <c r="AQ18" s="185">
        <v>5832</v>
      </c>
      <c r="AR18" s="185">
        <v>4769.8100000000004</v>
      </c>
      <c r="AS18" s="185">
        <v>4885.1000000000004</v>
      </c>
      <c r="AT18" s="185">
        <v>20153.02</v>
      </c>
      <c r="AU18" s="185">
        <v>11101.88</v>
      </c>
      <c r="AV18" s="185">
        <v>9139.94</v>
      </c>
      <c r="AW18" s="185">
        <v>6422.65</v>
      </c>
      <c r="AX18" s="185">
        <v>6771.74</v>
      </c>
      <c r="AY18" s="185">
        <v>6201.73</v>
      </c>
      <c r="AZ18" s="185">
        <v>5214.33</v>
      </c>
      <c r="BA18" s="185">
        <v>5458.14</v>
      </c>
      <c r="BB18" s="185">
        <v>5137.25</v>
      </c>
      <c r="BC18" s="185">
        <v>5137.25</v>
      </c>
      <c r="BD18" s="185">
        <v>5293.69</v>
      </c>
      <c r="BE18" s="185">
        <v>4885.1000000000004</v>
      </c>
      <c r="BF18" s="185">
        <v>4885.1000000000004</v>
      </c>
      <c r="BG18" s="185">
        <v>4885.1000000000004</v>
      </c>
      <c r="BH18" s="185">
        <v>3488.54</v>
      </c>
      <c r="BI18" s="185">
        <v>3488.54</v>
      </c>
      <c r="BJ18" s="185">
        <v>3488.54</v>
      </c>
      <c r="BK18" s="185">
        <v>3488.54</v>
      </c>
      <c r="BL18" s="185">
        <v>3488.54</v>
      </c>
      <c r="BM18" s="185">
        <v>3488.54</v>
      </c>
      <c r="BN18" s="185">
        <v>3488.54</v>
      </c>
      <c r="BO18" s="185">
        <v>3488.54</v>
      </c>
      <c r="BP18" s="185">
        <v>3488.54</v>
      </c>
      <c r="BQ18" s="185">
        <v>3488.54</v>
      </c>
      <c r="BR18" s="185">
        <v>3488.54</v>
      </c>
      <c r="BS18" s="185">
        <v>3488.54</v>
      </c>
      <c r="BT18" s="185">
        <v>3488.54</v>
      </c>
      <c r="BU18" s="185">
        <v>3488.54</v>
      </c>
      <c r="BV18" s="185">
        <v>3488.54</v>
      </c>
      <c r="BW18" s="185">
        <v>3488.54</v>
      </c>
      <c r="BX18" s="185">
        <v>3488.54</v>
      </c>
      <c r="BY18" s="185">
        <v>3488.54</v>
      </c>
      <c r="BZ18" s="185">
        <v>3488.54</v>
      </c>
      <c r="CA18" s="185">
        <v>3488.54</v>
      </c>
      <c r="CB18" s="185">
        <v>3488.54</v>
      </c>
      <c r="CC18" s="185">
        <v>13975.77</v>
      </c>
      <c r="CD18" s="185">
        <v>7406.19</v>
      </c>
      <c r="CE18" s="185">
        <v>6771.74</v>
      </c>
      <c r="CF18" s="185">
        <v>5137.25</v>
      </c>
      <c r="CG18" s="185">
        <v>6771.74</v>
      </c>
      <c r="CH18" s="185">
        <v>10328.870000000001</v>
      </c>
      <c r="CI18" s="185">
        <v>5458.14</v>
      </c>
      <c r="CJ18" s="185">
        <v>7381.16</v>
      </c>
      <c r="CK18" s="185">
        <v>5458.14</v>
      </c>
      <c r="CL18" s="185">
        <v>13975.77</v>
      </c>
      <c r="CM18" s="185">
        <v>10328.870000000001</v>
      </c>
      <c r="CN18" s="185">
        <v>7381.16</v>
      </c>
      <c r="CO18" s="185">
        <v>5145.12</v>
      </c>
      <c r="CP18" s="185">
        <v>5832</v>
      </c>
      <c r="CQ18" s="185">
        <v>5137.25</v>
      </c>
      <c r="CR18" s="185">
        <v>5137.25</v>
      </c>
      <c r="CS18" s="185">
        <v>5137.25</v>
      </c>
      <c r="CT18" s="185">
        <v>4769.8100000000004</v>
      </c>
      <c r="CU18" s="185">
        <v>16578.66</v>
      </c>
      <c r="CV18" s="185">
        <v>8689.6</v>
      </c>
      <c r="CW18" s="185">
        <v>10895.59</v>
      </c>
      <c r="CX18" s="185">
        <v>5886.86</v>
      </c>
      <c r="CY18" s="185">
        <v>5886.86</v>
      </c>
      <c r="CZ18" s="185">
        <v>5886.86</v>
      </c>
      <c r="DA18" s="185">
        <v>5145.12</v>
      </c>
      <c r="DB18" s="185">
        <v>5866.68</v>
      </c>
      <c r="DC18" s="185">
        <v>4885.1000000000004</v>
      </c>
      <c r="DD18" s="185">
        <v>10895.59</v>
      </c>
      <c r="DE18" s="185">
        <v>5137.25</v>
      </c>
      <c r="DF18" s="185">
        <v>10328.870000000001</v>
      </c>
      <c r="DG18" s="185">
        <v>16578.66</v>
      </c>
      <c r="DH18" s="185">
        <v>11101.89</v>
      </c>
      <c r="DI18" s="185">
        <v>8689.6</v>
      </c>
      <c r="DJ18" s="185">
        <v>8689.6</v>
      </c>
      <c r="DK18" s="185">
        <v>8689.6</v>
      </c>
      <c r="DL18" s="185">
        <v>6771.74</v>
      </c>
      <c r="DM18" s="185">
        <v>6771.74</v>
      </c>
      <c r="DN18" s="185">
        <v>5886.86</v>
      </c>
      <c r="DO18" s="185">
        <v>5886.86</v>
      </c>
      <c r="DP18" s="185">
        <v>7381.16</v>
      </c>
      <c r="DQ18" s="185">
        <v>7381.16</v>
      </c>
      <c r="DR18" s="185">
        <v>5886.86</v>
      </c>
      <c r="DS18" s="185">
        <v>5145.12</v>
      </c>
      <c r="DT18" s="185">
        <v>5886.86</v>
      </c>
      <c r="DU18" s="185">
        <v>5137.25</v>
      </c>
      <c r="DV18" s="185">
        <v>5137.25</v>
      </c>
      <c r="DW18" s="185">
        <v>5137.25</v>
      </c>
      <c r="DX18" s="185">
        <v>5137.25</v>
      </c>
      <c r="DY18" s="185">
        <v>4885.1000000000004</v>
      </c>
      <c r="DZ18" s="185">
        <v>4885.1000000000004</v>
      </c>
      <c r="EA18" s="185">
        <v>5886.86</v>
      </c>
      <c r="EB18" s="185">
        <v>11101.89</v>
      </c>
      <c r="EC18" s="185">
        <v>5145.12</v>
      </c>
      <c r="ED18" s="185">
        <v>16578.66</v>
      </c>
      <c r="EE18" s="185">
        <v>11101.89</v>
      </c>
      <c r="EF18" s="185">
        <v>6201.73</v>
      </c>
      <c r="EG18" s="185">
        <v>5886.86</v>
      </c>
      <c r="EH18" s="185">
        <v>6771.74</v>
      </c>
      <c r="EI18" s="185">
        <v>6771.74</v>
      </c>
      <c r="EJ18" s="185">
        <v>7381.16</v>
      </c>
      <c r="EK18" s="185">
        <v>5886.86</v>
      </c>
      <c r="EL18" s="185">
        <v>5886.86</v>
      </c>
      <c r="EM18" s="185">
        <v>5886.86</v>
      </c>
      <c r="EN18" s="185">
        <v>5145.12</v>
      </c>
      <c r="EO18" s="185">
        <v>4769.8100000000004</v>
      </c>
      <c r="EP18" s="185">
        <v>4769.8100000000004</v>
      </c>
      <c r="EQ18" s="185">
        <v>4885.1000000000004</v>
      </c>
      <c r="ER18" s="185">
        <v>4885.1000000000004</v>
      </c>
    </row>
    <row r="19" spans="1:148" ht="39.75" customHeight="1" x14ac:dyDescent="0.25">
      <c r="A19" s="298"/>
      <c r="B19" s="287" t="s">
        <v>879</v>
      </c>
      <c r="C19" s="288"/>
      <c r="D19" s="289"/>
      <c r="E19" s="64" t="s">
        <v>1164</v>
      </c>
      <c r="F19" s="64" t="s">
        <v>1165</v>
      </c>
      <c r="G19" s="64" t="s">
        <v>1166</v>
      </c>
      <c r="H19" s="64" t="s">
        <v>1277</v>
      </c>
      <c r="I19" s="64" t="s">
        <v>1278</v>
      </c>
      <c r="J19" s="64" t="s">
        <v>1278</v>
      </c>
      <c r="K19" s="64" t="s">
        <v>1279</v>
      </c>
      <c r="L19" s="64" t="s">
        <v>1279</v>
      </c>
      <c r="M19" s="64" t="s">
        <v>1172</v>
      </c>
      <c r="N19" s="64" t="s">
        <v>1172</v>
      </c>
      <c r="O19" s="64" t="s">
        <v>1281</v>
      </c>
      <c r="P19" s="64" t="s">
        <v>1174</v>
      </c>
      <c r="Q19" s="64" t="s">
        <v>1280</v>
      </c>
      <c r="R19" s="64" t="s">
        <v>1289</v>
      </c>
      <c r="S19" s="64" t="s">
        <v>1170</v>
      </c>
      <c r="T19" s="64" t="s">
        <v>1264</v>
      </c>
      <c r="U19" s="64" t="s">
        <v>1283</v>
      </c>
      <c r="V19" s="64" t="s">
        <v>1177</v>
      </c>
      <c r="W19" s="64" t="s">
        <v>1189</v>
      </c>
      <c r="X19" s="64" t="s">
        <v>1178</v>
      </c>
      <c r="Y19" s="64" t="s">
        <v>1179</v>
      </c>
      <c r="Z19" s="64" t="s">
        <v>1179</v>
      </c>
      <c r="AA19" s="64" t="s">
        <v>1173</v>
      </c>
      <c r="AB19" s="64" t="s">
        <v>1168</v>
      </c>
      <c r="AC19" s="64" t="s">
        <v>1168</v>
      </c>
      <c r="AD19" s="64" t="s">
        <v>1178</v>
      </c>
      <c r="AE19" s="64" t="s">
        <v>1181</v>
      </c>
      <c r="AF19" s="64" t="s">
        <v>1180</v>
      </c>
      <c r="AG19" s="64" t="s">
        <v>1180</v>
      </c>
      <c r="AH19" s="64" t="s">
        <v>1180</v>
      </c>
      <c r="AI19" s="64" t="s">
        <v>1180</v>
      </c>
      <c r="AJ19" s="64" t="s">
        <v>1182</v>
      </c>
      <c r="AK19" s="64" t="s">
        <v>1282</v>
      </c>
      <c r="AL19" s="64" t="s">
        <v>1173</v>
      </c>
      <c r="AM19" s="64" t="s">
        <v>1173</v>
      </c>
      <c r="AN19" s="64" t="s">
        <v>1173</v>
      </c>
      <c r="AO19" s="64" t="s">
        <v>1173</v>
      </c>
      <c r="AP19" s="64" t="s">
        <v>1180</v>
      </c>
      <c r="AQ19" s="64" t="s">
        <v>1169</v>
      </c>
      <c r="AR19" s="64" t="s">
        <v>1175</v>
      </c>
      <c r="AS19" s="64" t="s">
        <v>1174</v>
      </c>
      <c r="AT19" s="64" t="s">
        <v>1177</v>
      </c>
      <c r="AU19" s="64" t="s">
        <v>1284</v>
      </c>
      <c r="AV19" s="64" t="s">
        <v>1201</v>
      </c>
      <c r="AW19" s="64" t="s">
        <v>1285</v>
      </c>
      <c r="AX19" s="64" t="s">
        <v>1182</v>
      </c>
      <c r="AY19" s="64" t="s">
        <v>1264</v>
      </c>
      <c r="AZ19" s="64" t="s">
        <v>1184</v>
      </c>
      <c r="BA19" s="64" t="s">
        <v>1195</v>
      </c>
      <c r="BB19" s="64" t="s">
        <v>1185</v>
      </c>
      <c r="BC19" s="64" t="s">
        <v>1185</v>
      </c>
      <c r="BD19" s="64" t="s">
        <v>1186</v>
      </c>
      <c r="BE19" s="64" t="s">
        <v>1174</v>
      </c>
      <c r="BF19" s="64" t="s">
        <v>1174</v>
      </c>
      <c r="BG19" s="64" t="s">
        <v>1174</v>
      </c>
      <c r="BH19" s="64" t="s">
        <v>1187</v>
      </c>
      <c r="BI19" s="64" t="s">
        <v>1187</v>
      </c>
      <c r="BJ19" s="64" t="s">
        <v>1187</v>
      </c>
      <c r="BK19" s="64" t="s">
        <v>1187</v>
      </c>
      <c r="BL19" s="64" t="s">
        <v>1187</v>
      </c>
      <c r="BM19" s="64" t="s">
        <v>1187</v>
      </c>
      <c r="BN19" s="64" t="s">
        <v>1187</v>
      </c>
      <c r="BO19" s="64" t="s">
        <v>1187</v>
      </c>
      <c r="BP19" s="64" t="s">
        <v>1187</v>
      </c>
      <c r="BQ19" s="64" t="s">
        <v>1187</v>
      </c>
      <c r="BR19" s="64" t="s">
        <v>1187</v>
      </c>
      <c r="BS19" s="64" t="s">
        <v>1187</v>
      </c>
      <c r="BT19" s="64" t="s">
        <v>1187</v>
      </c>
      <c r="BU19" s="64" t="s">
        <v>1187</v>
      </c>
      <c r="BV19" s="64" t="s">
        <v>1187</v>
      </c>
      <c r="BW19" s="64" t="s">
        <v>1187</v>
      </c>
      <c r="BX19" s="64" t="s">
        <v>1187</v>
      </c>
      <c r="BY19" s="64" t="s">
        <v>1187</v>
      </c>
      <c r="BZ19" s="64" t="s">
        <v>1187</v>
      </c>
      <c r="CA19" s="64" t="s">
        <v>1187</v>
      </c>
      <c r="CB19" s="64" t="s">
        <v>1187</v>
      </c>
      <c r="CC19" s="64" t="s">
        <v>1189</v>
      </c>
      <c r="CD19" s="64" t="s">
        <v>1181</v>
      </c>
      <c r="CE19" s="64" t="s">
        <v>1182</v>
      </c>
      <c r="CF19" s="64" t="s">
        <v>1185</v>
      </c>
      <c r="CG19" s="64" t="s">
        <v>1182</v>
      </c>
      <c r="CH19" s="64" t="s">
        <v>1286</v>
      </c>
      <c r="CI19" s="64" t="s">
        <v>1195</v>
      </c>
      <c r="CJ19" s="64" t="s">
        <v>1168</v>
      </c>
      <c r="CK19" s="64" t="s">
        <v>1195</v>
      </c>
      <c r="CL19" s="64" t="s">
        <v>1189</v>
      </c>
      <c r="CM19" s="64" t="s">
        <v>1172</v>
      </c>
      <c r="CN19" s="64" t="s">
        <v>1168</v>
      </c>
      <c r="CO19" s="64" t="s">
        <v>1281</v>
      </c>
      <c r="CP19" s="64" t="s">
        <v>1169</v>
      </c>
      <c r="CQ19" s="64" t="s">
        <v>1185</v>
      </c>
      <c r="CR19" s="64" t="s">
        <v>1185</v>
      </c>
      <c r="CS19" s="64" t="s">
        <v>1185</v>
      </c>
      <c r="CT19" s="64" t="s">
        <v>1175</v>
      </c>
      <c r="CU19" s="64" t="s">
        <v>1193</v>
      </c>
      <c r="CV19" s="64" t="s">
        <v>1204</v>
      </c>
      <c r="CW19" s="64" t="s">
        <v>1199</v>
      </c>
      <c r="CX19" s="64" t="s">
        <v>1287</v>
      </c>
      <c r="CY19" s="64" t="s">
        <v>1287</v>
      </c>
      <c r="CZ19" s="64" t="s">
        <v>1287</v>
      </c>
      <c r="DA19" s="64" t="s">
        <v>1281</v>
      </c>
      <c r="DB19" s="64" t="s">
        <v>1287</v>
      </c>
      <c r="DC19" s="64" t="s">
        <v>1174</v>
      </c>
      <c r="DD19" s="64" t="s">
        <v>1199</v>
      </c>
      <c r="DE19" s="64" t="s">
        <v>1185</v>
      </c>
      <c r="DF19" s="64" t="s">
        <v>1286</v>
      </c>
      <c r="DG19" s="64" t="s">
        <v>1193</v>
      </c>
      <c r="DH19" s="64" t="s">
        <v>1284</v>
      </c>
      <c r="DI19" s="64" t="s">
        <v>1204</v>
      </c>
      <c r="DJ19" s="64" t="s">
        <v>1204</v>
      </c>
      <c r="DK19" s="64" t="s">
        <v>1194</v>
      </c>
      <c r="DL19" s="64" t="s">
        <v>1182</v>
      </c>
      <c r="DM19" s="64" t="s">
        <v>1182</v>
      </c>
      <c r="DN19" s="64" t="s">
        <v>1287</v>
      </c>
      <c r="DO19" s="64" t="s">
        <v>1287</v>
      </c>
      <c r="DP19" s="64" t="s">
        <v>1168</v>
      </c>
      <c r="DQ19" s="64" t="s">
        <v>1168</v>
      </c>
      <c r="DR19" s="64" t="s">
        <v>1287</v>
      </c>
      <c r="DS19" s="64" t="s">
        <v>1281</v>
      </c>
      <c r="DT19" s="64" t="s">
        <v>1287</v>
      </c>
      <c r="DU19" s="64" t="s">
        <v>1185</v>
      </c>
      <c r="DV19" s="64" t="s">
        <v>1185</v>
      </c>
      <c r="DW19" s="64" t="s">
        <v>1185</v>
      </c>
      <c r="DX19" s="64" t="s">
        <v>1185</v>
      </c>
      <c r="DY19" s="64" t="s">
        <v>1174</v>
      </c>
      <c r="DZ19" s="64" t="s">
        <v>1174</v>
      </c>
      <c r="EA19" s="64" t="s">
        <v>1287</v>
      </c>
      <c r="EB19" s="64" t="s">
        <v>1284</v>
      </c>
      <c r="EC19" s="64" t="s">
        <v>1281</v>
      </c>
      <c r="ED19" s="64" t="s">
        <v>1193</v>
      </c>
      <c r="EE19" s="64" t="s">
        <v>1284</v>
      </c>
      <c r="EF19" s="64" t="s">
        <v>1264</v>
      </c>
      <c r="EG19" s="64" t="s">
        <v>1287</v>
      </c>
      <c r="EH19" s="64" t="s">
        <v>1182</v>
      </c>
      <c r="EI19" s="64" t="s">
        <v>1182</v>
      </c>
      <c r="EJ19" s="64" t="s">
        <v>1168</v>
      </c>
      <c r="EK19" s="64" t="s">
        <v>1287</v>
      </c>
      <c r="EL19" s="64" t="s">
        <v>1287</v>
      </c>
      <c r="EM19" s="64" t="s">
        <v>1287</v>
      </c>
      <c r="EN19" s="64" t="s">
        <v>1281</v>
      </c>
      <c r="EO19" s="64" t="s">
        <v>1175</v>
      </c>
      <c r="EP19" s="64" t="s">
        <v>1175</v>
      </c>
      <c r="EQ19" s="64" t="s">
        <v>1174</v>
      </c>
      <c r="ER19" s="64" t="s">
        <v>1174</v>
      </c>
    </row>
    <row r="20" spans="1:148" x14ac:dyDescent="0.25">
      <c r="A20" s="1"/>
      <c r="B20" s="1"/>
      <c r="C20" s="1"/>
      <c r="D20" s="1"/>
      <c r="E20" s="1">
        <v>1</v>
      </c>
      <c r="F20" s="1">
        <f>+E20+1</f>
        <v>2</v>
      </c>
      <c r="G20" s="1">
        <f t="shared" ref="G20:BR20" si="275">+F20+1</f>
        <v>3</v>
      </c>
      <c r="H20" s="1">
        <f t="shared" si="275"/>
        <v>4</v>
      </c>
      <c r="I20" s="1">
        <f t="shared" si="275"/>
        <v>5</v>
      </c>
      <c r="J20" s="1">
        <f t="shared" si="275"/>
        <v>6</v>
      </c>
      <c r="K20" s="1">
        <f t="shared" si="275"/>
        <v>7</v>
      </c>
      <c r="L20" s="1">
        <f t="shared" si="275"/>
        <v>8</v>
      </c>
      <c r="M20" s="1">
        <f t="shared" si="275"/>
        <v>9</v>
      </c>
      <c r="N20" s="1">
        <f t="shared" si="275"/>
        <v>10</v>
      </c>
      <c r="O20" s="1">
        <f t="shared" si="275"/>
        <v>11</v>
      </c>
      <c r="P20" s="1">
        <f t="shared" si="275"/>
        <v>12</v>
      </c>
      <c r="Q20" s="1">
        <f t="shared" si="275"/>
        <v>13</v>
      </c>
      <c r="R20" s="1">
        <f t="shared" si="275"/>
        <v>14</v>
      </c>
      <c r="S20" s="1">
        <f t="shared" si="275"/>
        <v>15</v>
      </c>
      <c r="T20" s="1">
        <f t="shared" si="275"/>
        <v>16</v>
      </c>
      <c r="U20" s="1">
        <f t="shared" si="275"/>
        <v>17</v>
      </c>
      <c r="V20" s="1">
        <f t="shared" si="275"/>
        <v>18</v>
      </c>
      <c r="W20" s="1">
        <f t="shared" si="275"/>
        <v>19</v>
      </c>
      <c r="X20" s="1">
        <f t="shared" si="275"/>
        <v>20</v>
      </c>
      <c r="Y20" s="1">
        <f t="shared" si="275"/>
        <v>21</v>
      </c>
      <c r="Z20" s="1">
        <f t="shared" si="275"/>
        <v>22</v>
      </c>
      <c r="AA20" s="1">
        <f t="shared" si="275"/>
        <v>23</v>
      </c>
      <c r="AB20" s="1">
        <f t="shared" si="275"/>
        <v>24</v>
      </c>
      <c r="AC20" s="1">
        <f t="shared" si="275"/>
        <v>25</v>
      </c>
      <c r="AD20" s="1">
        <f t="shared" si="275"/>
        <v>26</v>
      </c>
      <c r="AE20" s="1">
        <f t="shared" si="275"/>
        <v>27</v>
      </c>
      <c r="AF20" s="1">
        <f t="shared" si="275"/>
        <v>28</v>
      </c>
      <c r="AG20" s="1">
        <f t="shared" si="275"/>
        <v>29</v>
      </c>
      <c r="AH20" s="1">
        <f t="shared" si="275"/>
        <v>30</v>
      </c>
      <c r="AI20" s="1">
        <f t="shared" si="275"/>
        <v>31</v>
      </c>
      <c r="AJ20" s="1">
        <f t="shared" si="275"/>
        <v>32</v>
      </c>
      <c r="AK20" s="1">
        <f t="shared" si="275"/>
        <v>33</v>
      </c>
      <c r="AL20" s="1">
        <f t="shared" si="275"/>
        <v>34</v>
      </c>
      <c r="AM20" s="1">
        <f t="shared" si="275"/>
        <v>35</v>
      </c>
      <c r="AN20" s="1">
        <f t="shared" si="275"/>
        <v>36</v>
      </c>
      <c r="AO20" s="1">
        <f t="shared" si="275"/>
        <v>37</v>
      </c>
      <c r="AP20" s="1">
        <f t="shared" si="275"/>
        <v>38</v>
      </c>
      <c r="AQ20" s="1">
        <f t="shared" si="275"/>
        <v>39</v>
      </c>
      <c r="AR20" s="1">
        <f t="shared" si="275"/>
        <v>40</v>
      </c>
      <c r="AS20" s="1">
        <f t="shared" si="275"/>
        <v>41</v>
      </c>
      <c r="AT20" s="1">
        <f t="shared" si="275"/>
        <v>42</v>
      </c>
      <c r="AU20" s="1">
        <f t="shared" si="275"/>
        <v>43</v>
      </c>
      <c r="AV20" s="1">
        <f t="shared" si="275"/>
        <v>44</v>
      </c>
      <c r="AW20" s="1">
        <f t="shared" si="275"/>
        <v>45</v>
      </c>
      <c r="AX20" s="1">
        <f t="shared" si="275"/>
        <v>46</v>
      </c>
      <c r="AY20" s="1">
        <f t="shared" si="275"/>
        <v>47</v>
      </c>
      <c r="AZ20" s="1">
        <f t="shared" si="275"/>
        <v>48</v>
      </c>
      <c r="BA20" s="1">
        <f t="shared" si="275"/>
        <v>49</v>
      </c>
      <c r="BB20" s="1">
        <f t="shared" si="275"/>
        <v>50</v>
      </c>
      <c r="BC20" s="1">
        <f t="shared" si="275"/>
        <v>51</v>
      </c>
      <c r="BD20" s="1">
        <f t="shared" si="275"/>
        <v>52</v>
      </c>
      <c r="BE20" s="1">
        <f t="shared" si="275"/>
        <v>53</v>
      </c>
      <c r="BF20" s="1">
        <f t="shared" si="275"/>
        <v>54</v>
      </c>
      <c r="BG20" s="1">
        <f t="shared" si="275"/>
        <v>55</v>
      </c>
      <c r="BH20" s="1">
        <f t="shared" si="275"/>
        <v>56</v>
      </c>
      <c r="BI20" s="1">
        <f t="shared" si="275"/>
        <v>57</v>
      </c>
      <c r="BJ20" s="1">
        <f t="shared" si="275"/>
        <v>58</v>
      </c>
      <c r="BK20" s="1">
        <f t="shared" si="275"/>
        <v>59</v>
      </c>
      <c r="BL20" s="1">
        <f t="shared" si="275"/>
        <v>60</v>
      </c>
      <c r="BM20" s="1">
        <f t="shared" si="275"/>
        <v>61</v>
      </c>
      <c r="BN20" s="1">
        <f t="shared" si="275"/>
        <v>62</v>
      </c>
      <c r="BO20" s="1">
        <f t="shared" si="275"/>
        <v>63</v>
      </c>
      <c r="BP20" s="1">
        <f t="shared" si="275"/>
        <v>64</v>
      </c>
      <c r="BQ20" s="1">
        <f t="shared" si="275"/>
        <v>65</v>
      </c>
      <c r="BR20" s="1">
        <f t="shared" si="275"/>
        <v>66</v>
      </c>
      <c r="BS20" s="1">
        <f t="shared" ref="BS20:ED20" si="276">+BR20+1</f>
        <v>67</v>
      </c>
      <c r="BT20" s="1">
        <f t="shared" si="276"/>
        <v>68</v>
      </c>
      <c r="BU20" s="1">
        <f t="shared" si="276"/>
        <v>69</v>
      </c>
      <c r="BV20" s="1">
        <f t="shared" si="276"/>
        <v>70</v>
      </c>
      <c r="BW20" s="1">
        <f t="shared" si="276"/>
        <v>71</v>
      </c>
      <c r="BX20" s="1">
        <f t="shared" si="276"/>
        <v>72</v>
      </c>
      <c r="BY20" s="1">
        <f t="shared" si="276"/>
        <v>73</v>
      </c>
      <c r="BZ20" s="1">
        <f t="shared" si="276"/>
        <v>74</v>
      </c>
      <c r="CA20" s="1">
        <f t="shared" si="276"/>
        <v>75</v>
      </c>
      <c r="CB20" s="1">
        <f t="shared" si="276"/>
        <v>76</v>
      </c>
      <c r="CC20" s="1">
        <f t="shared" si="276"/>
        <v>77</v>
      </c>
      <c r="CD20" s="1">
        <f t="shared" si="276"/>
        <v>78</v>
      </c>
      <c r="CE20" s="1">
        <f t="shared" si="276"/>
        <v>79</v>
      </c>
      <c r="CF20" s="1">
        <f t="shared" si="276"/>
        <v>80</v>
      </c>
      <c r="CG20" s="1">
        <f t="shared" si="276"/>
        <v>81</v>
      </c>
      <c r="CH20" s="1">
        <f t="shared" si="276"/>
        <v>82</v>
      </c>
      <c r="CI20" s="1">
        <f t="shared" si="276"/>
        <v>83</v>
      </c>
      <c r="CJ20" s="1">
        <f t="shared" si="276"/>
        <v>84</v>
      </c>
      <c r="CK20" s="1">
        <f t="shared" si="276"/>
        <v>85</v>
      </c>
      <c r="CL20" s="1">
        <f t="shared" si="276"/>
        <v>86</v>
      </c>
      <c r="CM20" s="1">
        <f t="shared" si="276"/>
        <v>87</v>
      </c>
      <c r="CN20" s="1">
        <f t="shared" si="276"/>
        <v>88</v>
      </c>
      <c r="CO20" s="1">
        <f t="shared" si="276"/>
        <v>89</v>
      </c>
      <c r="CP20" s="1">
        <f t="shared" si="276"/>
        <v>90</v>
      </c>
      <c r="CQ20" s="1">
        <f t="shared" si="276"/>
        <v>91</v>
      </c>
      <c r="CR20" s="1">
        <f t="shared" si="276"/>
        <v>92</v>
      </c>
      <c r="CS20" s="1">
        <f t="shared" si="276"/>
        <v>93</v>
      </c>
      <c r="CT20" s="1">
        <f t="shared" si="276"/>
        <v>94</v>
      </c>
      <c r="CU20" s="1">
        <f t="shared" si="276"/>
        <v>95</v>
      </c>
      <c r="CV20" s="1">
        <f t="shared" si="276"/>
        <v>96</v>
      </c>
      <c r="CW20" s="1">
        <f t="shared" si="276"/>
        <v>97</v>
      </c>
      <c r="CX20" s="1">
        <f t="shared" si="276"/>
        <v>98</v>
      </c>
      <c r="CY20" s="1">
        <f t="shared" si="276"/>
        <v>99</v>
      </c>
      <c r="CZ20" s="1">
        <f t="shared" si="276"/>
        <v>100</v>
      </c>
      <c r="DA20" s="1">
        <f t="shared" si="276"/>
        <v>101</v>
      </c>
      <c r="DB20" s="1">
        <f t="shared" si="276"/>
        <v>102</v>
      </c>
      <c r="DC20" s="1">
        <f t="shared" si="276"/>
        <v>103</v>
      </c>
      <c r="DD20" s="1">
        <f t="shared" si="276"/>
        <v>104</v>
      </c>
      <c r="DE20" s="1">
        <f t="shared" si="276"/>
        <v>105</v>
      </c>
      <c r="DF20" s="1">
        <f t="shared" si="276"/>
        <v>106</v>
      </c>
      <c r="DG20" s="1">
        <f t="shared" si="276"/>
        <v>107</v>
      </c>
      <c r="DH20" s="1">
        <f t="shared" si="276"/>
        <v>108</v>
      </c>
      <c r="DI20" s="1">
        <f t="shared" si="276"/>
        <v>109</v>
      </c>
      <c r="DJ20" s="1">
        <f t="shared" si="276"/>
        <v>110</v>
      </c>
      <c r="DK20" s="1">
        <f t="shared" si="276"/>
        <v>111</v>
      </c>
      <c r="DL20" s="1">
        <f t="shared" si="276"/>
        <v>112</v>
      </c>
      <c r="DM20" s="1">
        <f t="shared" si="276"/>
        <v>113</v>
      </c>
      <c r="DN20" s="1">
        <f t="shared" si="276"/>
        <v>114</v>
      </c>
      <c r="DO20" s="1">
        <f t="shared" si="276"/>
        <v>115</v>
      </c>
      <c r="DP20" s="1">
        <f t="shared" si="276"/>
        <v>116</v>
      </c>
      <c r="DQ20" s="1">
        <f t="shared" si="276"/>
        <v>117</v>
      </c>
      <c r="DR20" s="1">
        <f t="shared" si="276"/>
        <v>118</v>
      </c>
      <c r="DS20" s="1">
        <f t="shared" si="276"/>
        <v>119</v>
      </c>
      <c r="DT20" s="1">
        <f t="shared" si="276"/>
        <v>120</v>
      </c>
      <c r="DU20" s="1">
        <f t="shared" si="276"/>
        <v>121</v>
      </c>
      <c r="DV20" s="1">
        <f t="shared" si="276"/>
        <v>122</v>
      </c>
      <c r="DW20" s="1">
        <f t="shared" si="276"/>
        <v>123</v>
      </c>
      <c r="DX20" s="1">
        <f t="shared" si="276"/>
        <v>124</v>
      </c>
      <c r="DY20" s="1">
        <f t="shared" si="276"/>
        <v>125</v>
      </c>
      <c r="DZ20" s="1">
        <f t="shared" si="276"/>
        <v>126</v>
      </c>
      <c r="EA20" s="1">
        <f t="shared" si="276"/>
        <v>127</v>
      </c>
      <c r="EB20" s="1">
        <f t="shared" si="276"/>
        <v>128</v>
      </c>
      <c r="EC20" s="1">
        <f t="shared" si="276"/>
        <v>129</v>
      </c>
      <c r="ED20" s="1">
        <f t="shared" si="276"/>
        <v>130</v>
      </c>
      <c r="EE20" s="1">
        <f t="shared" ref="EE20:ER20" si="277">+ED20+1</f>
        <v>131</v>
      </c>
      <c r="EF20" s="1">
        <f t="shared" si="277"/>
        <v>132</v>
      </c>
      <c r="EG20" s="1">
        <f t="shared" si="277"/>
        <v>133</v>
      </c>
      <c r="EH20" s="1">
        <f t="shared" si="277"/>
        <v>134</v>
      </c>
      <c r="EI20" s="1">
        <f t="shared" si="277"/>
        <v>135</v>
      </c>
      <c r="EJ20" s="1">
        <f t="shared" si="277"/>
        <v>136</v>
      </c>
      <c r="EK20" s="1">
        <f t="shared" si="277"/>
        <v>137</v>
      </c>
      <c r="EL20" s="1">
        <f t="shared" si="277"/>
        <v>138</v>
      </c>
      <c r="EM20" s="1">
        <f t="shared" si="277"/>
        <v>139</v>
      </c>
      <c r="EN20" s="1">
        <f t="shared" si="277"/>
        <v>140</v>
      </c>
      <c r="EO20" s="1">
        <f t="shared" si="277"/>
        <v>141</v>
      </c>
      <c r="EP20" s="1">
        <f t="shared" si="277"/>
        <v>142</v>
      </c>
      <c r="EQ20" s="1">
        <f t="shared" si="277"/>
        <v>143</v>
      </c>
      <c r="ER20" s="1">
        <f t="shared" si="277"/>
        <v>144</v>
      </c>
    </row>
    <row r="21" spans="1:148" x14ac:dyDescent="0.25">
      <c r="A21" s="115" t="s">
        <v>899</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row>
    <row r="23" spans="1:148" ht="15" customHeight="1" x14ac:dyDescent="0.25">
      <c r="B23" s="293" t="s">
        <v>1265</v>
      </c>
      <c r="C23" s="294"/>
      <c r="D23" s="295"/>
      <c r="E23" s="186">
        <v>8164.885624999999</v>
      </c>
      <c r="F23" s="186">
        <v>5435.2143750000005</v>
      </c>
      <c r="G23" s="186">
        <v>2673.2437499999996</v>
      </c>
      <c r="H23" s="186">
        <v>1907.6315555555557</v>
      </c>
      <c r="I23" s="186">
        <v>2172.1504694444448</v>
      </c>
      <c r="J23" s="186">
        <v>1745.3363888888891</v>
      </c>
      <c r="K23" s="186">
        <v>1340.7152361111109</v>
      </c>
      <c r="L23" s="186">
        <v>1627.0815972222219</v>
      </c>
      <c r="M23" s="186">
        <v>1477.6022361111116</v>
      </c>
      <c r="N23" s="186">
        <v>1477.6022361111116</v>
      </c>
      <c r="O23" s="186">
        <v>736.0379999999999</v>
      </c>
      <c r="P23" s="186">
        <v>698.84069444444447</v>
      </c>
      <c r="Q23" s="186">
        <v>1709.4152944444443</v>
      </c>
      <c r="R23" s="186">
        <v>921.64598611111103</v>
      </c>
      <c r="S23" s="186">
        <v>1214.5054583333331</v>
      </c>
      <c r="T23" s="186">
        <v>887.19193055555536</v>
      </c>
      <c r="U23" s="186">
        <v>4375.3125</v>
      </c>
      <c r="V23" s="186">
        <v>2994.9626944444444</v>
      </c>
      <c r="W23" s="186">
        <v>1999.3115416666667</v>
      </c>
      <c r="X23" s="186">
        <v>1241.775152777778</v>
      </c>
      <c r="Y23" s="186">
        <v>1297.2633333333333</v>
      </c>
      <c r="Z23" s="186">
        <v>1309.6182222222221</v>
      </c>
      <c r="AA23" s="186">
        <v>1275.0675000000001</v>
      </c>
      <c r="AB23" s="186">
        <v>1055.9159444444447</v>
      </c>
      <c r="AC23" s="186">
        <v>1055.9159444444447</v>
      </c>
      <c r="AD23" s="186">
        <v>1241.775152777778</v>
      </c>
      <c r="AE23" s="186">
        <v>1059.496625</v>
      </c>
      <c r="AF23" s="186">
        <v>1012.7474999999999</v>
      </c>
      <c r="AG23" s="186">
        <v>1022.5799999999999</v>
      </c>
      <c r="AH23" s="186">
        <v>1042.2450000000001</v>
      </c>
      <c r="AI23" s="186">
        <v>1012.7474999999999</v>
      </c>
      <c r="AJ23" s="186">
        <v>978.14022222222218</v>
      </c>
      <c r="AK23" s="186">
        <v>2254.3004416666663</v>
      </c>
      <c r="AL23" s="186">
        <v>1751.0927000000001</v>
      </c>
      <c r="AM23" s="186">
        <v>1517.9375</v>
      </c>
      <c r="AN23" s="186">
        <v>1250.7805000000001</v>
      </c>
      <c r="AO23" s="186">
        <v>1250.7805000000001</v>
      </c>
      <c r="AP23" s="186">
        <v>1032.4125000000001</v>
      </c>
      <c r="AQ23" s="186">
        <v>1142.1000000000001</v>
      </c>
      <c r="AR23" s="186">
        <v>682.34781944444455</v>
      </c>
      <c r="AS23" s="186">
        <v>848.10763888888903</v>
      </c>
      <c r="AT23" s="186">
        <v>3274.8657500000004</v>
      </c>
      <c r="AU23" s="186">
        <v>1634.4434444444441</v>
      </c>
      <c r="AV23" s="186">
        <v>1345.6022777777778</v>
      </c>
      <c r="AW23" s="186">
        <v>1289.8822083333332</v>
      </c>
      <c r="AX23" s="186">
        <v>1006.3558055555554</v>
      </c>
      <c r="AY23" s="186">
        <v>887.19193055555536</v>
      </c>
      <c r="AZ23" s="186">
        <v>1061.6955250000001</v>
      </c>
      <c r="BA23" s="186">
        <v>1068.8857500000001</v>
      </c>
      <c r="BB23" s="186">
        <v>734.91215277777781</v>
      </c>
      <c r="BC23" s="186">
        <v>734.91215277777781</v>
      </c>
      <c r="BD23" s="186">
        <v>1036.6809583333334</v>
      </c>
      <c r="BE23" s="186">
        <v>698.84069444444447</v>
      </c>
      <c r="BF23" s="186">
        <v>698.84069444444447</v>
      </c>
      <c r="BG23" s="186">
        <v>698.84069444444447</v>
      </c>
      <c r="BH23" s="186">
        <v>654.10125000000005</v>
      </c>
      <c r="BI23" s="186">
        <v>683.17241666666666</v>
      </c>
      <c r="BJ23" s="186">
        <v>518.43580555555559</v>
      </c>
      <c r="BK23" s="186">
        <v>654.10125000000005</v>
      </c>
      <c r="BL23" s="186">
        <v>702.55319444444433</v>
      </c>
      <c r="BM23" s="186">
        <v>683.17241666666666</v>
      </c>
      <c r="BN23" s="186">
        <v>683.17241666666666</v>
      </c>
      <c r="BO23" s="186">
        <v>696.73896111111117</v>
      </c>
      <c r="BP23" s="186">
        <v>683.17241666666666</v>
      </c>
      <c r="BQ23" s="186">
        <v>696.73896111111117</v>
      </c>
      <c r="BR23" s="186">
        <v>698.67703888888889</v>
      </c>
      <c r="BS23" s="186">
        <v>700.61511666666672</v>
      </c>
      <c r="BT23" s="186">
        <v>518.43580555555559</v>
      </c>
      <c r="BU23" s="186">
        <v>523.28100000000006</v>
      </c>
      <c r="BV23" s="186">
        <v>513.59061111111112</v>
      </c>
      <c r="BW23" s="186">
        <v>513.59061111111112</v>
      </c>
      <c r="BX23" s="186">
        <v>513.59061111111112</v>
      </c>
      <c r="BY23" s="186">
        <v>503.90022222222223</v>
      </c>
      <c r="BZ23" s="186">
        <v>499.05502777777775</v>
      </c>
      <c r="CA23" s="186">
        <v>499.05502777777775</v>
      </c>
      <c r="CB23" s="186">
        <v>499.05502777777775</v>
      </c>
      <c r="CC23" s="186">
        <v>2426.3489583333335</v>
      </c>
      <c r="CD23" s="186">
        <v>1491.524375</v>
      </c>
      <c r="CE23" s="186">
        <v>1175.6493055555554</v>
      </c>
      <c r="CF23" s="186">
        <v>734.91215277777781</v>
      </c>
      <c r="CG23" s="186">
        <v>978.14022222222218</v>
      </c>
      <c r="CH23" s="186">
        <v>2062.9048694444446</v>
      </c>
      <c r="CI23" s="186">
        <v>780.81725000000006</v>
      </c>
      <c r="CJ23" s="186">
        <v>1066.1675555555555</v>
      </c>
      <c r="CK23" s="186">
        <v>780.81725000000006</v>
      </c>
      <c r="CL23" s="186">
        <v>1999.3115416666667</v>
      </c>
      <c r="CM23" s="186">
        <v>1477.6022361111116</v>
      </c>
      <c r="CN23" s="186">
        <v>1127.6772222222223</v>
      </c>
      <c r="CO23" s="186">
        <v>893.25</v>
      </c>
      <c r="CP23" s="186">
        <v>858.6</v>
      </c>
      <c r="CQ23" s="186">
        <v>734.91215277777781</v>
      </c>
      <c r="CR23" s="186">
        <v>734.91215277777781</v>
      </c>
      <c r="CS23" s="186">
        <v>734.91215277777781</v>
      </c>
      <c r="CT23" s="186">
        <v>688.97255555555557</v>
      </c>
      <c r="CU23" s="186">
        <v>2878.2395833333335</v>
      </c>
      <c r="CV23" s="186">
        <v>1243.0955555555556</v>
      </c>
      <c r="CW23" s="186">
        <v>1604.0729722222222</v>
      </c>
      <c r="CX23" s="186">
        <v>850.32422222222237</v>
      </c>
      <c r="CY23" s="186">
        <v>842.14802777777788</v>
      </c>
      <c r="CZ23" s="186">
        <v>842.14802777777788</v>
      </c>
      <c r="DA23" s="186">
        <v>736.0379999999999</v>
      </c>
      <c r="DB23" s="186">
        <v>871.85383333333345</v>
      </c>
      <c r="DC23" s="186">
        <v>719.19527777777785</v>
      </c>
      <c r="DD23" s="186">
        <v>1891.5954861111111</v>
      </c>
      <c r="DE23" s="186">
        <v>734.91215277777781</v>
      </c>
      <c r="DF23" s="186">
        <v>1491.9478888888891</v>
      </c>
      <c r="DG23" s="186">
        <v>2371.6694166666666</v>
      </c>
      <c r="DH23" s="186">
        <v>1588.1870416666663</v>
      </c>
      <c r="DI23" s="186">
        <v>1243.0955555555556</v>
      </c>
      <c r="DJ23" s="186">
        <v>1243.0955555555556</v>
      </c>
      <c r="DK23" s="186">
        <v>1243.0955555555556</v>
      </c>
      <c r="DL23" s="186">
        <v>968.73502777777765</v>
      </c>
      <c r="DM23" s="186">
        <v>968.73502777777765</v>
      </c>
      <c r="DN23" s="186">
        <v>842.14802777777788</v>
      </c>
      <c r="DO23" s="186">
        <v>842.14802777777788</v>
      </c>
      <c r="DP23" s="186">
        <v>1055.9159444444447</v>
      </c>
      <c r="DQ23" s="186">
        <v>1055.9159444444447</v>
      </c>
      <c r="DR23" s="186">
        <v>842.14802777777788</v>
      </c>
      <c r="DS23" s="186">
        <v>736.0379999999999</v>
      </c>
      <c r="DT23" s="186">
        <v>842.14802777777788</v>
      </c>
      <c r="DU23" s="186">
        <v>734.91215277777781</v>
      </c>
      <c r="DV23" s="186">
        <v>734.91215277777781</v>
      </c>
      <c r="DW23" s="186">
        <v>734.91215277777781</v>
      </c>
      <c r="DX23" s="186">
        <v>734.91215277777781</v>
      </c>
      <c r="DY23" s="186">
        <v>698.84069444444447</v>
      </c>
      <c r="DZ23" s="186">
        <v>698.84069444444447</v>
      </c>
      <c r="EA23" s="186">
        <v>842.14802777777788</v>
      </c>
      <c r="EB23" s="186">
        <v>1588.1870416666663</v>
      </c>
      <c r="EC23" s="186">
        <v>736.0379999999999</v>
      </c>
      <c r="ED23" s="186">
        <v>2371.6694166666666</v>
      </c>
      <c r="EE23" s="186">
        <v>1588.1870416666663</v>
      </c>
      <c r="EF23" s="186">
        <v>887.19193055555536</v>
      </c>
      <c r="EG23" s="186">
        <v>842.14802777777788</v>
      </c>
      <c r="EH23" s="186">
        <v>968.73502777777765</v>
      </c>
      <c r="EI23" s="186">
        <v>968.73502777777765</v>
      </c>
      <c r="EJ23" s="186">
        <v>1055.9159444444447</v>
      </c>
      <c r="EK23" s="186">
        <v>842.14802777777788</v>
      </c>
      <c r="EL23" s="186">
        <v>842.14802777777788</v>
      </c>
      <c r="EM23" s="186">
        <v>842.14802777777788</v>
      </c>
      <c r="EN23" s="186">
        <v>736.0379999999999</v>
      </c>
      <c r="EO23" s="186">
        <v>682.34781944444455</v>
      </c>
      <c r="EP23" s="186">
        <v>682.34781944444455</v>
      </c>
      <c r="EQ23" s="186">
        <v>698.84069444444447</v>
      </c>
      <c r="ER23" s="186">
        <v>698.84069444444447</v>
      </c>
    </row>
    <row r="24" spans="1:148" s="115" customFormat="1" ht="15" customHeight="1" x14ac:dyDescent="0.25">
      <c r="B24" s="189"/>
      <c r="C24" s="189"/>
      <c r="D24" s="189"/>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8"/>
      <c r="AN24" s="188"/>
      <c r="AO24" s="188"/>
      <c r="AP24" s="188"/>
      <c r="AQ24" s="188"/>
      <c r="AR24" s="188"/>
      <c r="AS24" s="188"/>
      <c r="AT24" s="188"/>
      <c r="AU24" s="188"/>
      <c r="AV24" s="188"/>
      <c r="AW24" s="188"/>
      <c r="AX24" s="188"/>
      <c r="AY24" s="188"/>
      <c r="AZ24" s="188"/>
      <c r="BA24" s="188"/>
      <c r="BB24" s="188"/>
      <c r="BC24" s="188"/>
      <c r="BD24" s="188"/>
      <c r="BE24" s="188"/>
      <c r="BF24" s="188"/>
      <c r="BG24" s="188"/>
      <c r="BH24" s="188"/>
      <c r="BI24" s="188"/>
      <c r="BJ24" s="188"/>
      <c r="BK24" s="188"/>
      <c r="BL24" s="188"/>
      <c r="BM24" s="188"/>
      <c r="BN24" s="188"/>
      <c r="BO24" s="188"/>
      <c r="BP24" s="188"/>
      <c r="BQ24" s="188"/>
      <c r="BR24" s="188"/>
      <c r="BS24" s="188"/>
      <c r="BT24" s="188"/>
      <c r="BU24" s="188"/>
      <c r="BV24" s="188"/>
      <c r="BW24" s="188"/>
      <c r="BX24" s="188"/>
      <c r="BY24" s="188"/>
      <c r="BZ24" s="188"/>
      <c r="CA24" s="188"/>
      <c r="CB24" s="188"/>
      <c r="CC24" s="188"/>
      <c r="CD24" s="188"/>
      <c r="CE24" s="188"/>
      <c r="CF24" s="188"/>
      <c r="CG24" s="188"/>
      <c r="CH24" s="188"/>
      <c r="CI24" s="188"/>
      <c r="CJ24" s="188"/>
      <c r="CK24" s="188"/>
      <c r="CL24" s="188"/>
      <c r="CM24" s="188"/>
      <c r="CN24" s="188"/>
      <c r="CO24" s="188"/>
      <c r="CP24" s="188"/>
      <c r="CQ24" s="188"/>
      <c r="CR24" s="188"/>
      <c r="CS24" s="188"/>
      <c r="CT24" s="188"/>
      <c r="CU24" s="188"/>
      <c r="CV24" s="188"/>
      <c r="CW24" s="188"/>
      <c r="CX24" s="188"/>
      <c r="CY24" s="188"/>
      <c r="CZ24" s="188"/>
      <c r="DA24" s="188"/>
      <c r="DB24" s="188"/>
      <c r="DC24" s="188"/>
      <c r="DD24" s="188"/>
      <c r="DE24" s="188"/>
      <c r="DF24" s="188"/>
      <c r="DG24" s="188"/>
      <c r="DH24" s="188"/>
      <c r="DI24" s="188"/>
      <c r="DJ24" s="188"/>
      <c r="DK24" s="188"/>
      <c r="DL24" s="188"/>
      <c r="DM24" s="188"/>
      <c r="DN24" s="188"/>
      <c r="DO24" s="188"/>
      <c r="DP24" s="188"/>
      <c r="DQ24" s="188"/>
      <c r="DR24" s="188"/>
      <c r="DS24" s="188"/>
      <c r="DT24" s="188"/>
      <c r="DU24" s="188"/>
      <c r="DV24" s="188"/>
      <c r="DW24" s="188"/>
      <c r="DX24" s="188"/>
      <c r="DY24" s="188"/>
      <c r="DZ24" s="188"/>
      <c r="EA24" s="188"/>
      <c r="EB24" s="188"/>
      <c r="EC24" s="188"/>
      <c r="ED24" s="188"/>
      <c r="EE24" s="188"/>
      <c r="EF24" s="188"/>
      <c r="EG24" s="188"/>
      <c r="EH24" s="188"/>
      <c r="EI24" s="188"/>
      <c r="EJ24" s="188"/>
      <c r="EK24" s="188"/>
      <c r="EL24" s="188"/>
      <c r="EM24" s="188"/>
      <c r="EN24" s="188"/>
      <c r="EO24" s="188"/>
      <c r="EP24" s="188"/>
      <c r="EQ24" s="188"/>
      <c r="ER24" s="188"/>
    </row>
    <row r="25" spans="1:148" x14ac:dyDescent="0.25">
      <c r="D25" s="166" t="s">
        <v>1237</v>
      </c>
      <c r="E25">
        <v>2294.9</v>
      </c>
    </row>
    <row r="26" spans="1:148" x14ac:dyDescent="0.25">
      <c r="D26" s="166" t="s">
        <v>1236</v>
      </c>
      <c r="E26" s="165">
        <f>+E25/2</f>
        <v>1147.45</v>
      </c>
      <c r="F26" s="180"/>
      <c r="G26" s="180"/>
    </row>
    <row r="27" spans="1:148" x14ac:dyDescent="0.25">
      <c r="D27" s="166" t="s">
        <v>1238</v>
      </c>
      <c r="E27">
        <f>+E25+E26</f>
        <v>3442.3500000000004</v>
      </c>
    </row>
    <row r="28" spans="1:148" x14ac:dyDescent="0.25">
      <c r="D28" s="166" t="s">
        <v>1239</v>
      </c>
      <c r="E28" s="149">
        <f>+E27/12</f>
        <v>286.86250000000001</v>
      </c>
      <c r="F28" s="149"/>
      <c r="G28" s="149"/>
    </row>
    <row r="30" spans="1:148" x14ac:dyDescent="0.25">
      <c r="D30" s="166" t="s">
        <v>1240</v>
      </c>
      <c r="E30" s="171">
        <f t="shared" ref="E30:AJ30" si="278">+E18</f>
        <v>50245.45</v>
      </c>
      <c r="F30" s="171">
        <f t="shared" si="278"/>
        <v>28987.81</v>
      </c>
      <c r="G30" s="171">
        <f t="shared" si="278"/>
        <v>14257.3</v>
      </c>
      <c r="H30" s="171">
        <f t="shared" si="278"/>
        <v>13206.68</v>
      </c>
      <c r="I30" s="171">
        <f t="shared" si="278"/>
        <v>11424.02</v>
      </c>
      <c r="J30" s="171">
        <f t="shared" si="278"/>
        <v>11424.02</v>
      </c>
      <c r="K30" s="171">
        <f t="shared" si="278"/>
        <v>9371.99</v>
      </c>
      <c r="L30" s="171">
        <f t="shared" si="278"/>
        <v>9371.99</v>
      </c>
      <c r="M30" s="171">
        <f t="shared" si="278"/>
        <v>10328.870000000001</v>
      </c>
      <c r="N30" s="171">
        <f t="shared" si="278"/>
        <v>10328.870000000001</v>
      </c>
      <c r="O30" s="171">
        <f t="shared" si="278"/>
        <v>5145.12</v>
      </c>
      <c r="P30" s="171">
        <f t="shared" si="278"/>
        <v>4885.1000000000004</v>
      </c>
      <c r="Q30" s="171">
        <f t="shared" si="278"/>
        <v>8464.7800000000007</v>
      </c>
      <c r="R30" s="171">
        <f t="shared" si="278"/>
        <v>6201.73</v>
      </c>
      <c r="S30" s="171">
        <f t="shared" si="278"/>
        <v>6201.73</v>
      </c>
      <c r="T30" s="171">
        <f t="shared" si="278"/>
        <v>6201.73</v>
      </c>
      <c r="U30" s="171">
        <f t="shared" si="278"/>
        <v>25201.8</v>
      </c>
      <c r="V30" s="171">
        <f t="shared" si="278"/>
        <v>20153.02</v>
      </c>
      <c r="W30" s="171">
        <f t="shared" si="278"/>
        <v>13975.77</v>
      </c>
      <c r="X30" s="171">
        <f t="shared" si="278"/>
        <v>8680.3700000000008</v>
      </c>
      <c r="Y30" s="171">
        <f t="shared" si="278"/>
        <v>8895.52</v>
      </c>
      <c r="Z30" s="171">
        <f t="shared" si="278"/>
        <v>8895.52</v>
      </c>
      <c r="AA30" s="171">
        <f t="shared" si="278"/>
        <v>8743.32</v>
      </c>
      <c r="AB30" s="171">
        <f t="shared" si="278"/>
        <v>7381.16</v>
      </c>
      <c r="AC30" s="171">
        <f t="shared" si="278"/>
        <v>7381.16</v>
      </c>
      <c r="AD30" s="171">
        <f t="shared" si="278"/>
        <v>8680.3700000000008</v>
      </c>
      <c r="AE30" s="171">
        <f t="shared" si="278"/>
        <v>7406.19</v>
      </c>
      <c r="AF30" s="171">
        <f t="shared" si="278"/>
        <v>7079.4</v>
      </c>
      <c r="AG30" s="171">
        <f t="shared" si="278"/>
        <v>7079.4</v>
      </c>
      <c r="AH30" s="171">
        <f t="shared" si="278"/>
        <v>7079.4</v>
      </c>
      <c r="AI30" s="171">
        <f t="shared" si="278"/>
        <v>7079.4</v>
      </c>
      <c r="AJ30" s="171">
        <f t="shared" si="278"/>
        <v>6771.74</v>
      </c>
      <c r="AK30" s="171">
        <f t="shared" ref="AK30:BP30" si="279">+AK18</f>
        <v>11101.89</v>
      </c>
      <c r="AL30" s="171">
        <f t="shared" si="279"/>
        <v>8743.32</v>
      </c>
      <c r="AM30" s="171">
        <f t="shared" si="279"/>
        <v>8743.32</v>
      </c>
      <c r="AN30" s="171">
        <f t="shared" si="279"/>
        <v>8743.32</v>
      </c>
      <c r="AO30" s="171">
        <f t="shared" si="279"/>
        <v>8743.32</v>
      </c>
      <c r="AP30" s="171">
        <f t="shared" si="279"/>
        <v>7079.4</v>
      </c>
      <c r="AQ30" s="171">
        <f t="shared" si="279"/>
        <v>5832</v>
      </c>
      <c r="AR30" s="171">
        <f t="shared" si="279"/>
        <v>4769.8100000000004</v>
      </c>
      <c r="AS30" s="171">
        <f t="shared" si="279"/>
        <v>4885.1000000000004</v>
      </c>
      <c r="AT30" s="171">
        <f t="shared" si="279"/>
        <v>20153.02</v>
      </c>
      <c r="AU30" s="171">
        <f t="shared" si="279"/>
        <v>11101.88</v>
      </c>
      <c r="AV30" s="171">
        <f t="shared" si="279"/>
        <v>9139.94</v>
      </c>
      <c r="AW30" s="171">
        <f t="shared" si="279"/>
        <v>6422.65</v>
      </c>
      <c r="AX30" s="171">
        <f t="shared" si="279"/>
        <v>6771.74</v>
      </c>
      <c r="AY30" s="171">
        <f t="shared" si="279"/>
        <v>6201.73</v>
      </c>
      <c r="AZ30" s="171">
        <f t="shared" si="279"/>
        <v>5214.33</v>
      </c>
      <c r="BA30" s="171">
        <f t="shared" si="279"/>
        <v>5458.14</v>
      </c>
      <c r="BB30" s="171">
        <f t="shared" si="279"/>
        <v>5137.25</v>
      </c>
      <c r="BC30" s="171">
        <f t="shared" si="279"/>
        <v>5137.25</v>
      </c>
      <c r="BD30" s="171">
        <f t="shared" si="279"/>
        <v>5293.69</v>
      </c>
      <c r="BE30" s="171">
        <f t="shared" si="279"/>
        <v>4885.1000000000004</v>
      </c>
      <c r="BF30" s="171">
        <f t="shared" si="279"/>
        <v>4885.1000000000004</v>
      </c>
      <c r="BG30" s="171">
        <f t="shared" si="279"/>
        <v>4885.1000000000004</v>
      </c>
      <c r="BH30" s="171">
        <f t="shared" si="279"/>
        <v>3488.54</v>
      </c>
      <c r="BI30" s="171">
        <f t="shared" si="279"/>
        <v>3488.54</v>
      </c>
      <c r="BJ30" s="171">
        <f t="shared" si="279"/>
        <v>3488.54</v>
      </c>
      <c r="BK30" s="171">
        <f t="shared" si="279"/>
        <v>3488.54</v>
      </c>
      <c r="BL30" s="171">
        <f t="shared" si="279"/>
        <v>3488.54</v>
      </c>
      <c r="BM30" s="171">
        <f t="shared" si="279"/>
        <v>3488.54</v>
      </c>
      <c r="BN30" s="171">
        <f t="shared" si="279"/>
        <v>3488.54</v>
      </c>
      <c r="BO30" s="171">
        <f t="shared" si="279"/>
        <v>3488.54</v>
      </c>
      <c r="BP30" s="171">
        <f t="shared" si="279"/>
        <v>3488.54</v>
      </c>
      <c r="BQ30" s="171">
        <f t="shared" ref="BQ30:CV30" si="280">+BQ18</f>
        <v>3488.54</v>
      </c>
      <c r="BR30" s="171">
        <f t="shared" si="280"/>
        <v>3488.54</v>
      </c>
      <c r="BS30" s="171">
        <f t="shared" si="280"/>
        <v>3488.54</v>
      </c>
      <c r="BT30" s="171">
        <f t="shared" si="280"/>
        <v>3488.54</v>
      </c>
      <c r="BU30" s="171">
        <f t="shared" si="280"/>
        <v>3488.54</v>
      </c>
      <c r="BV30" s="171">
        <f t="shared" si="280"/>
        <v>3488.54</v>
      </c>
      <c r="BW30" s="171">
        <f t="shared" si="280"/>
        <v>3488.54</v>
      </c>
      <c r="BX30" s="171">
        <f t="shared" si="280"/>
        <v>3488.54</v>
      </c>
      <c r="BY30" s="171">
        <f t="shared" si="280"/>
        <v>3488.54</v>
      </c>
      <c r="BZ30" s="171">
        <f t="shared" si="280"/>
        <v>3488.54</v>
      </c>
      <c r="CA30" s="171">
        <f t="shared" si="280"/>
        <v>3488.54</v>
      </c>
      <c r="CB30" s="171">
        <f t="shared" si="280"/>
        <v>3488.54</v>
      </c>
      <c r="CC30" s="171">
        <f t="shared" si="280"/>
        <v>13975.77</v>
      </c>
      <c r="CD30" s="171">
        <f t="shared" si="280"/>
        <v>7406.19</v>
      </c>
      <c r="CE30" s="171">
        <f t="shared" si="280"/>
        <v>6771.74</v>
      </c>
      <c r="CF30" s="171">
        <f t="shared" si="280"/>
        <v>5137.25</v>
      </c>
      <c r="CG30" s="171">
        <f t="shared" si="280"/>
        <v>6771.74</v>
      </c>
      <c r="CH30" s="171">
        <f t="shared" si="280"/>
        <v>10328.870000000001</v>
      </c>
      <c r="CI30" s="171">
        <f t="shared" si="280"/>
        <v>5458.14</v>
      </c>
      <c r="CJ30" s="171">
        <f t="shared" si="280"/>
        <v>7381.16</v>
      </c>
      <c r="CK30" s="171">
        <f t="shared" si="280"/>
        <v>5458.14</v>
      </c>
      <c r="CL30" s="171">
        <f t="shared" si="280"/>
        <v>13975.77</v>
      </c>
      <c r="CM30" s="171">
        <f t="shared" si="280"/>
        <v>10328.870000000001</v>
      </c>
      <c r="CN30" s="171">
        <f t="shared" si="280"/>
        <v>7381.16</v>
      </c>
      <c r="CO30" s="171">
        <f t="shared" si="280"/>
        <v>5145.12</v>
      </c>
      <c r="CP30" s="171">
        <f t="shared" si="280"/>
        <v>5832</v>
      </c>
      <c r="CQ30" s="171">
        <f t="shared" si="280"/>
        <v>5137.25</v>
      </c>
      <c r="CR30" s="171">
        <f t="shared" si="280"/>
        <v>5137.25</v>
      </c>
      <c r="CS30" s="171">
        <f t="shared" si="280"/>
        <v>5137.25</v>
      </c>
      <c r="CT30" s="171">
        <f t="shared" si="280"/>
        <v>4769.8100000000004</v>
      </c>
      <c r="CU30" s="171">
        <f t="shared" si="280"/>
        <v>16578.66</v>
      </c>
      <c r="CV30" s="171">
        <f t="shared" si="280"/>
        <v>8689.6</v>
      </c>
      <c r="CW30" s="171">
        <f t="shared" ref="CW30:EB30" si="281">+CW18</f>
        <v>10895.59</v>
      </c>
      <c r="CX30" s="171">
        <f t="shared" si="281"/>
        <v>5886.86</v>
      </c>
      <c r="CY30" s="171">
        <f t="shared" si="281"/>
        <v>5886.86</v>
      </c>
      <c r="CZ30" s="171">
        <f t="shared" si="281"/>
        <v>5886.86</v>
      </c>
      <c r="DA30" s="171">
        <f t="shared" si="281"/>
        <v>5145.12</v>
      </c>
      <c r="DB30" s="171">
        <f t="shared" si="281"/>
        <v>5866.68</v>
      </c>
      <c r="DC30" s="171">
        <f t="shared" si="281"/>
        <v>4885.1000000000004</v>
      </c>
      <c r="DD30" s="171">
        <f t="shared" si="281"/>
        <v>10895.59</v>
      </c>
      <c r="DE30" s="171">
        <f t="shared" si="281"/>
        <v>5137.25</v>
      </c>
      <c r="DF30" s="171">
        <f t="shared" si="281"/>
        <v>10328.870000000001</v>
      </c>
      <c r="DG30" s="171">
        <f t="shared" si="281"/>
        <v>16578.66</v>
      </c>
      <c r="DH30" s="171">
        <f t="shared" si="281"/>
        <v>11101.89</v>
      </c>
      <c r="DI30" s="171">
        <f t="shared" si="281"/>
        <v>8689.6</v>
      </c>
      <c r="DJ30" s="171">
        <f t="shared" si="281"/>
        <v>8689.6</v>
      </c>
      <c r="DK30" s="171">
        <f t="shared" si="281"/>
        <v>8689.6</v>
      </c>
      <c r="DL30" s="171">
        <f t="shared" si="281"/>
        <v>6771.74</v>
      </c>
      <c r="DM30" s="171">
        <f t="shared" si="281"/>
        <v>6771.74</v>
      </c>
      <c r="DN30" s="171">
        <f t="shared" si="281"/>
        <v>5886.86</v>
      </c>
      <c r="DO30" s="171">
        <f t="shared" si="281"/>
        <v>5886.86</v>
      </c>
      <c r="DP30" s="171">
        <f t="shared" si="281"/>
        <v>7381.16</v>
      </c>
      <c r="DQ30" s="171">
        <f t="shared" si="281"/>
        <v>7381.16</v>
      </c>
      <c r="DR30" s="171">
        <f t="shared" si="281"/>
        <v>5886.86</v>
      </c>
      <c r="DS30" s="171">
        <f t="shared" si="281"/>
        <v>5145.12</v>
      </c>
      <c r="DT30" s="171">
        <f t="shared" si="281"/>
        <v>5886.86</v>
      </c>
      <c r="DU30" s="171">
        <f t="shared" si="281"/>
        <v>5137.25</v>
      </c>
      <c r="DV30" s="171">
        <f t="shared" si="281"/>
        <v>5137.25</v>
      </c>
      <c r="DW30" s="171">
        <f t="shared" si="281"/>
        <v>5137.25</v>
      </c>
      <c r="DX30" s="171">
        <f t="shared" si="281"/>
        <v>5137.25</v>
      </c>
      <c r="DY30" s="171">
        <f t="shared" si="281"/>
        <v>4885.1000000000004</v>
      </c>
      <c r="DZ30" s="171">
        <f t="shared" si="281"/>
        <v>4885.1000000000004</v>
      </c>
      <c r="EA30" s="171">
        <f t="shared" si="281"/>
        <v>5886.86</v>
      </c>
      <c r="EB30" s="171">
        <f t="shared" si="281"/>
        <v>11101.89</v>
      </c>
      <c r="EC30" s="171">
        <f t="shared" ref="EC30:ER30" si="282">+EC18</f>
        <v>5145.12</v>
      </c>
      <c r="ED30" s="171">
        <f t="shared" si="282"/>
        <v>16578.66</v>
      </c>
      <c r="EE30" s="171">
        <f t="shared" si="282"/>
        <v>11101.89</v>
      </c>
      <c r="EF30" s="171">
        <f t="shared" si="282"/>
        <v>6201.73</v>
      </c>
      <c r="EG30" s="171">
        <f t="shared" si="282"/>
        <v>5886.86</v>
      </c>
      <c r="EH30" s="171">
        <f t="shared" si="282"/>
        <v>6771.74</v>
      </c>
      <c r="EI30" s="171">
        <f t="shared" si="282"/>
        <v>6771.74</v>
      </c>
      <c r="EJ30" s="171">
        <f t="shared" si="282"/>
        <v>7381.16</v>
      </c>
      <c r="EK30" s="171">
        <f t="shared" si="282"/>
        <v>5886.86</v>
      </c>
      <c r="EL30" s="171">
        <f t="shared" si="282"/>
        <v>5886.86</v>
      </c>
      <c r="EM30" s="171">
        <f t="shared" si="282"/>
        <v>5886.86</v>
      </c>
      <c r="EN30" s="171">
        <f t="shared" si="282"/>
        <v>5145.12</v>
      </c>
      <c r="EO30" s="171">
        <f t="shared" si="282"/>
        <v>4769.8100000000004</v>
      </c>
      <c r="EP30" s="171">
        <f t="shared" si="282"/>
        <v>4769.8100000000004</v>
      </c>
      <c r="EQ30" s="171">
        <f t="shared" si="282"/>
        <v>4885.1000000000004</v>
      </c>
      <c r="ER30" s="171">
        <f t="shared" si="282"/>
        <v>4885.1000000000004</v>
      </c>
    </row>
    <row r="31" spans="1:148" x14ac:dyDescent="0.25">
      <c r="D31" s="166" t="s">
        <v>1241</v>
      </c>
      <c r="E31" s="171">
        <v>38177.699999999997</v>
      </c>
      <c r="F31" s="171">
        <v>24222.32</v>
      </c>
      <c r="G31" s="171">
        <v>12009.95</v>
      </c>
      <c r="H31" s="171">
        <v>12009.95</v>
      </c>
      <c r="I31" s="171">
        <v>10031.08</v>
      </c>
      <c r="J31" s="171">
        <v>10031.08</v>
      </c>
      <c r="K31" s="171">
        <v>8629.2099999999991</v>
      </c>
      <c r="L31" s="171">
        <v>8629.2099999999991</v>
      </c>
      <c r="M31" s="171">
        <v>10031.08</v>
      </c>
      <c r="N31" s="171">
        <v>10031.08</v>
      </c>
      <c r="O31" s="171">
        <v>578.53</v>
      </c>
      <c r="P31" s="171">
        <v>578.53</v>
      </c>
      <c r="Q31" s="171">
        <v>4910.1899999999996</v>
      </c>
      <c r="R31" s="171">
        <v>4910.1899999999996</v>
      </c>
      <c r="S31" s="171">
        <v>4910.1899999999996</v>
      </c>
      <c r="T31" s="171">
        <v>4910.1899999999996</v>
      </c>
      <c r="U31" s="171">
        <v>24222.32</v>
      </c>
      <c r="V31" s="171">
        <v>12009.95</v>
      </c>
      <c r="W31" s="171">
        <v>12009.95</v>
      </c>
      <c r="X31" s="171">
        <v>8629.2099999999991</v>
      </c>
      <c r="Y31" s="171">
        <v>8629.2099999999991</v>
      </c>
      <c r="Z31" s="171">
        <v>8629.2099999999991</v>
      </c>
      <c r="AA31" s="171">
        <v>8629.2099999999991</v>
      </c>
      <c r="AB31" s="171">
        <v>4910.1899999999996</v>
      </c>
      <c r="AC31" s="171">
        <v>4910.1899999999996</v>
      </c>
      <c r="AD31" s="171">
        <v>8629.2099999999991</v>
      </c>
      <c r="AE31" s="171">
        <v>4910.1899999999996</v>
      </c>
      <c r="AF31" s="171">
        <v>4910.1899999999996</v>
      </c>
      <c r="AG31" s="171">
        <v>4910.1899999999996</v>
      </c>
      <c r="AH31" s="171">
        <v>4910.1899999999996</v>
      </c>
      <c r="AI31" s="171">
        <v>4910.1899999999996</v>
      </c>
      <c r="AJ31" s="171">
        <v>4910.1899999999996</v>
      </c>
      <c r="AK31" s="171">
        <v>10031.08</v>
      </c>
      <c r="AL31" s="171">
        <v>8629.2099999999991</v>
      </c>
      <c r="AM31" s="171">
        <v>8629.2099999999991</v>
      </c>
      <c r="AN31" s="171">
        <v>8629.2099999999991</v>
      </c>
      <c r="AO31" s="171">
        <v>8629.2099999999991</v>
      </c>
      <c r="AP31" s="171">
        <v>4910.1899999999996</v>
      </c>
      <c r="AQ31" s="171">
        <v>4910.1899999999996</v>
      </c>
      <c r="AR31" s="171">
        <v>578.53</v>
      </c>
      <c r="AS31" s="171">
        <v>578.53</v>
      </c>
      <c r="AT31" s="171">
        <v>12009.95</v>
      </c>
      <c r="AU31" s="171">
        <v>10031.08</v>
      </c>
      <c r="AV31" s="171">
        <v>8629.2099999999991</v>
      </c>
      <c r="AW31" s="171">
        <v>4910.1899999999996</v>
      </c>
      <c r="AX31" s="171">
        <v>4910.1899999999996</v>
      </c>
      <c r="AY31" s="171">
        <v>4910.1899999999996</v>
      </c>
      <c r="AZ31" s="171">
        <v>4910.1899999999996</v>
      </c>
      <c r="BA31" s="171">
        <v>4910.1899999999996</v>
      </c>
      <c r="BB31" s="171">
        <v>4910.1899999999996</v>
      </c>
      <c r="BC31" s="171">
        <v>4910.1899999999996</v>
      </c>
      <c r="BD31" s="171">
        <v>4910.1899999999996</v>
      </c>
      <c r="BE31" s="171">
        <v>578.53</v>
      </c>
      <c r="BF31" s="171">
        <v>578.53</v>
      </c>
      <c r="BG31" s="171">
        <v>578.53</v>
      </c>
      <c r="BH31" s="171">
        <v>578.53</v>
      </c>
      <c r="BI31" s="171">
        <v>578.53</v>
      </c>
      <c r="BJ31" s="171">
        <v>578.53</v>
      </c>
      <c r="BK31" s="171">
        <v>578.53</v>
      </c>
      <c r="BL31" s="171">
        <v>578.53</v>
      </c>
      <c r="BM31" s="171">
        <v>578.53</v>
      </c>
      <c r="BN31" s="171">
        <v>578.53</v>
      </c>
      <c r="BO31" s="171">
        <v>578.53</v>
      </c>
      <c r="BP31" s="171">
        <v>578.53</v>
      </c>
      <c r="BQ31" s="171">
        <v>578.53</v>
      </c>
      <c r="BR31" s="171">
        <v>578.53</v>
      </c>
      <c r="BS31" s="171">
        <v>578.53</v>
      </c>
      <c r="BT31" s="171">
        <v>578.53</v>
      </c>
      <c r="BU31" s="171">
        <v>578.53</v>
      </c>
      <c r="BV31" s="171">
        <v>578.53</v>
      </c>
      <c r="BW31" s="171">
        <v>578.53</v>
      </c>
      <c r="BX31" s="171">
        <v>578.53</v>
      </c>
      <c r="BY31" s="171">
        <v>578.53</v>
      </c>
      <c r="BZ31" s="171">
        <v>578.53</v>
      </c>
      <c r="CA31" s="171">
        <v>578.53</v>
      </c>
      <c r="CB31" s="171">
        <v>578.53</v>
      </c>
      <c r="CC31" s="171">
        <v>12009.95</v>
      </c>
      <c r="CD31" s="171">
        <v>4910.1899999999996</v>
      </c>
      <c r="CE31" s="171">
        <v>4910.1899999999996</v>
      </c>
      <c r="CF31" s="171">
        <v>4910.1899999999996</v>
      </c>
      <c r="CG31" s="171">
        <v>4910.1899999999996</v>
      </c>
      <c r="CH31" s="171">
        <v>10031.08</v>
      </c>
      <c r="CI31" s="171">
        <v>4910.1899999999996</v>
      </c>
      <c r="CJ31" s="171">
        <v>4910.1899999999996</v>
      </c>
      <c r="CK31" s="171">
        <v>4910.1899999999996</v>
      </c>
      <c r="CL31" s="171">
        <v>12009.95</v>
      </c>
      <c r="CM31" s="171">
        <v>10031.08</v>
      </c>
      <c r="CN31" s="171">
        <v>4910.1899999999996</v>
      </c>
      <c r="CO31" s="171">
        <v>4910.1899999999996</v>
      </c>
      <c r="CP31" s="171">
        <v>4910.1899999999996</v>
      </c>
      <c r="CQ31" s="171">
        <v>4910.1899999999996</v>
      </c>
      <c r="CR31" s="171">
        <v>4910.1899999999996</v>
      </c>
      <c r="CS31" s="171">
        <v>4910.1899999999996</v>
      </c>
      <c r="CT31" s="171">
        <v>578.53</v>
      </c>
      <c r="CU31" s="171">
        <v>12009.95</v>
      </c>
      <c r="CV31" s="171">
        <v>8629.2099999999991</v>
      </c>
      <c r="CW31" s="171">
        <v>10031.08</v>
      </c>
      <c r="CX31" s="171">
        <v>4910.1899999999996</v>
      </c>
      <c r="CY31" s="171">
        <v>4910.1899999999996</v>
      </c>
      <c r="CZ31" s="171">
        <v>4910.1899999999996</v>
      </c>
      <c r="DA31" s="171">
        <v>4910.1899999999996</v>
      </c>
      <c r="DB31" s="171">
        <v>4910.1899999999996</v>
      </c>
      <c r="DC31" s="171">
        <v>578.53</v>
      </c>
      <c r="DD31" s="171">
        <v>10031.08</v>
      </c>
      <c r="DE31" s="171">
        <v>4910.1899999999996</v>
      </c>
      <c r="DF31" s="171">
        <v>10031.08</v>
      </c>
      <c r="DG31" s="171">
        <v>12009.95</v>
      </c>
      <c r="DH31" s="171">
        <v>10031.08</v>
      </c>
      <c r="DI31" s="171">
        <v>8629.2099999999991</v>
      </c>
      <c r="DJ31" s="171">
        <v>8629.2099999999991</v>
      </c>
      <c r="DK31" s="171">
        <v>8629.2099999999991</v>
      </c>
      <c r="DL31" s="171">
        <v>4910.1899999999996</v>
      </c>
      <c r="DM31" s="171">
        <v>4910.1899999999996</v>
      </c>
      <c r="DN31" s="171">
        <v>4910.1899999999996</v>
      </c>
      <c r="DO31" s="171">
        <v>4910.1899999999996</v>
      </c>
      <c r="DP31" s="171">
        <v>4910.1899999999996</v>
      </c>
      <c r="DQ31" s="171">
        <v>4910.1899999999996</v>
      </c>
      <c r="DR31" s="171">
        <v>4910.1899999999996</v>
      </c>
      <c r="DS31" s="171">
        <v>4910.1899999999996</v>
      </c>
      <c r="DT31" s="171">
        <v>4910.1899999999996</v>
      </c>
      <c r="DU31" s="171">
        <v>4910.1899999999996</v>
      </c>
      <c r="DV31" s="171">
        <v>4910.1899999999996</v>
      </c>
      <c r="DW31" s="171">
        <v>4910.1899999999996</v>
      </c>
      <c r="DX31" s="171">
        <v>4910.1899999999996</v>
      </c>
      <c r="DY31" s="171">
        <v>578.53</v>
      </c>
      <c r="DZ31" s="171">
        <v>578.53</v>
      </c>
      <c r="EA31" s="171">
        <v>4910.1899999999996</v>
      </c>
      <c r="EB31" s="171">
        <v>10031.08</v>
      </c>
      <c r="EC31" s="171">
        <v>4910.1899999999996</v>
      </c>
      <c r="ED31" s="171">
        <v>12009.95</v>
      </c>
      <c r="EE31" s="171">
        <v>10031.08</v>
      </c>
      <c r="EF31" s="171">
        <v>4910.1899999999996</v>
      </c>
      <c r="EG31" s="171">
        <v>4910.1899999999996</v>
      </c>
      <c r="EH31" s="171">
        <v>4910.1899999999996</v>
      </c>
      <c r="EI31" s="171">
        <v>4910.1899999999996</v>
      </c>
      <c r="EJ31" s="171">
        <v>4910.1899999999996</v>
      </c>
      <c r="EK31" s="171">
        <v>4910.1899999999996</v>
      </c>
      <c r="EL31" s="171">
        <v>4910.1899999999996</v>
      </c>
      <c r="EM31" s="171">
        <v>4910.1899999999996</v>
      </c>
      <c r="EN31" s="171">
        <v>4910.1899999999996</v>
      </c>
      <c r="EO31" s="171">
        <v>578.53</v>
      </c>
      <c r="EP31" s="171">
        <v>578.53</v>
      </c>
      <c r="EQ31" s="171">
        <v>578.53</v>
      </c>
      <c r="ER31" s="171">
        <v>578.53</v>
      </c>
    </row>
    <row r="32" spans="1:148" x14ac:dyDescent="0.25">
      <c r="D32" s="166" t="s">
        <v>1242</v>
      </c>
      <c r="E32" s="171">
        <f>+E30-E31</f>
        <v>12067.75</v>
      </c>
      <c r="F32" s="171">
        <f t="shared" ref="F32:BP32" si="283">+F30-F31</f>
        <v>4765.4900000000016</v>
      </c>
      <c r="G32" s="171">
        <f t="shared" si="283"/>
        <v>2247.3499999999985</v>
      </c>
      <c r="H32" s="171">
        <f t="shared" si="283"/>
        <v>1196.7299999999996</v>
      </c>
      <c r="I32" s="171">
        <f t="shared" si="283"/>
        <v>1392.9400000000005</v>
      </c>
      <c r="J32" s="171">
        <f t="shared" si="283"/>
        <v>1392.9400000000005</v>
      </c>
      <c r="K32" s="171">
        <f t="shared" si="283"/>
        <v>742.78000000000065</v>
      </c>
      <c r="L32" s="171">
        <f t="shared" ref="L32" si="284">+L30-L31</f>
        <v>742.78000000000065</v>
      </c>
      <c r="M32" s="171">
        <f t="shared" ref="M32" si="285">+M30-M31</f>
        <v>297.79000000000087</v>
      </c>
      <c r="N32" s="171">
        <f t="shared" ref="N32" si="286">+N30-N31</f>
        <v>297.79000000000087</v>
      </c>
      <c r="O32" s="171">
        <f t="shared" ref="O32:P32" si="287">+O30-O31</f>
        <v>4566.59</v>
      </c>
      <c r="P32" s="171">
        <f t="shared" si="287"/>
        <v>4306.5700000000006</v>
      </c>
      <c r="Q32" s="171">
        <f t="shared" si="283"/>
        <v>3554.5900000000011</v>
      </c>
      <c r="R32" s="171">
        <f t="shared" si="283"/>
        <v>1291.54</v>
      </c>
      <c r="S32" s="171">
        <f t="shared" ref="S32" si="288">+S30-S31</f>
        <v>1291.54</v>
      </c>
      <c r="T32" s="171">
        <f t="shared" ref="T32" si="289">+T30-T31</f>
        <v>1291.54</v>
      </c>
      <c r="U32" s="171">
        <f t="shared" si="283"/>
        <v>979.47999999999956</v>
      </c>
      <c r="V32" s="171">
        <f t="shared" si="283"/>
        <v>8143.07</v>
      </c>
      <c r="W32" s="171">
        <f t="shared" si="283"/>
        <v>1965.8199999999997</v>
      </c>
      <c r="X32" s="171">
        <f t="shared" si="283"/>
        <v>51.160000000001673</v>
      </c>
      <c r="Y32" s="171">
        <f t="shared" si="283"/>
        <v>266.31000000000131</v>
      </c>
      <c r="Z32" s="171">
        <f t="shared" ref="Z32" si="290">+Z30-Z31</f>
        <v>266.31000000000131</v>
      </c>
      <c r="AA32" s="171">
        <f t="shared" ref="AA32" si="291">+AA30-AA31</f>
        <v>114.11000000000058</v>
      </c>
      <c r="AB32" s="171">
        <f t="shared" ref="AB32" si="292">+AB30-AB31</f>
        <v>2470.9700000000003</v>
      </c>
      <c r="AC32" s="171">
        <f t="shared" ref="AC32" si="293">+AC30-AC31</f>
        <v>2470.9700000000003</v>
      </c>
      <c r="AD32" s="171">
        <f t="shared" ref="AD32" si="294">+AD30-AD31</f>
        <v>51.160000000001673</v>
      </c>
      <c r="AE32" s="171">
        <f t="shared" ref="AE32" si="295">+AE30-AE31</f>
        <v>2496</v>
      </c>
      <c r="AF32" s="171">
        <f t="shared" ref="AF32" si="296">+AF30-AF31</f>
        <v>2169.21</v>
      </c>
      <c r="AG32" s="171">
        <f t="shared" si="283"/>
        <v>2169.21</v>
      </c>
      <c r="AH32" s="171">
        <f t="shared" ref="AH32" si="297">+AH30-AH31</f>
        <v>2169.21</v>
      </c>
      <c r="AI32" s="171">
        <f t="shared" ref="AI32" si="298">+AI30-AI31</f>
        <v>2169.21</v>
      </c>
      <c r="AJ32" s="171">
        <f t="shared" ref="AJ32" si="299">+AJ30-AJ31</f>
        <v>1861.5500000000002</v>
      </c>
      <c r="AK32" s="171">
        <f t="shared" ref="AK32" si="300">+AK30-AK31</f>
        <v>1070.8099999999995</v>
      </c>
      <c r="AL32" s="171">
        <f t="shared" si="283"/>
        <v>114.11000000000058</v>
      </c>
      <c r="AM32" s="171">
        <f t="shared" si="283"/>
        <v>114.11000000000058</v>
      </c>
      <c r="AN32" s="171">
        <f t="shared" si="283"/>
        <v>114.11000000000058</v>
      </c>
      <c r="AO32" s="171">
        <f t="shared" ref="AO32" si="301">+AO30-AO31</f>
        <v>114.11000000000058</v>
      </c>
      <c r="AP32" s="171">
        <f t="shared" ref="AP32" si="302">+AP30-AP31</f>
        <v>2169.21</v>
      </c>
      <c r="AQ32" s="171">
        <f t="shared" ref="AQ32" si="303">+AQ30-AQ31</f>
        <v>921.8100000000004</v>
      </c>
      <c r="AR32" s="171">
        <f t="shared" ref="AR32" si="304">+AR30-AR31</f>
        <v>4191.2800000000007</v>
      </c>
      <c r="AS32" s="171">
        <f t="shared" si="283"/>
        <v>4306.5700000000006</v>
      </c>
      <c r="AT32" s="171">
        <f t="shared" ref="AT32" si="305">+AT30-AT31</f>
        <v>8143.07</v>
      </c>
      <c r="AU32" s="171">
        <f t="shared" ref="AU32" si="306">+AU30-AU31</f>
        <v>1070.7999999999993</v>
      </c>
      <c r="AV32" s="171">
        <f t="shared" ref="AV32" si="307">+AV30-AV31</f>
        <v>510.73000000000138</v>
      </c>
      <c r="AW32" s="171">
        <f t="shared" ref="AW32" si="308">+AW30-AW31</f>
        <v>1512.46</v>
      </c>
      <c r="AX32" s="171">
        <f t="shared" ref="AX32" si="309">+AX30-AX31</f>
        <v>1861.5500000000002</v>
      </c>
      <c r="AY32" s="171">
        <f t="shared" ref="AY32" si="310">+AY30-AY31</f>
        <v>1291.54</v>
      </c>
      <c r="AZ32" s="171">
        <f t="shared" si="283"/>
        <v>304.14000000000033</v>
      </c>
      <c r="BA32" s="171">
        <f t="shared" ref="BA32" si="311">+BA30-BA31</f>
        <v>547.95000000000073</v>
      </c>
      <c r="BB32" s="171">
        <f t="shared" ref="BB32" si="312">+BB30-BB31</f>
        <v>227.0600000000004</v>
      </c>
      <c r="BC32" s="171">
        <f t="shared" si="283"/>
        <v>227.0600000000004</v>
      </c>
      <c r="BD32" s="171">
        <f t="shared" si="283"/>
        <v>383.5</v>
      </c>
      <c r="BE32" s="171">
        <f t="shared" ref="BE32" si="313">+BE30-BE31</f>
        <v>4306.5700000000006</v>
      </c>
      <c r="BF32" s="171">
        <f t="shared" ref="BF32" si="314">+BF30-BF31</f>
        <v>4306.5700000000006</v>
      </c>
      <c r="BG32" s="171">
        <f t="shared" ref="BG32" si="315">+BG30-BG31</f>
        <v>4306.5700000000006</v>
      </c>
      <c r="BH32" s="171">
        <f t="shared" ref="BH32" si="316">+BH30-BH31</f>
        <v>2910.01</v>
      </c>
      <c r="BI32" s="171">
        <f t="shared" ref="BI32" si="317">+BI30-BI31</f>
        <v>2910.01</v>
      </c>
      <c r="BJ32" s="171">
        <f t="shared" ref="BJ32" si="318">+BJ30-BJ31</f>
        <v>2910.01</v>
      </c>
      <c r="BK32" s="171">
        <f t="shared" ref="BK32" si="319">+BK30-BK31</f>
        <v>2910.01</v>
      </c>
      <c r="BL32" s="171">
        <f t="shared" ref="BL32" si="320">+BL30-BL31</f>
        <v>2910.01</v>
      </c>
      <c r="BM32" s="171">
        <f t="shared" ref="BM32" si="321">+BM30-BM31</f>
        <v>2910.01</v>
      </c>
      <c r="BN32" s="171">
        <f t="shared" ref="BN32" si="322">+BN30-BN31</f>
        <v>2910.01</v>
      </c>
      <c r="BO32" s="171">
        <f t="shared" si="283"/>
        <v>2910.01</v>
      </c>
      <c r="BP32" s="171">
        <f t="shared" si="283"/>
        <v>2910.01</v>
      </c>
      <c r="BQ32" s="171">
        <f t="shared" ref="BQ32" si="323">+BQ30-BQ31</f>
        <v>2910.01</v>
      </c>
      <c r="BR32" s="171">
        <f t="shared" ref="BR32" si="324">+BR30-BR31</f>
        <v>2910.01</v>
      </c>
      <c r="BS32" s="171">
        <f t="shared" ref="BS32" si="325">+BS30-BS31</f>
        <v>2910.01</v>
      </c>
      <c r="BT32" s="171">
        <f t="shared" ref="BT32" si="326">+BT30-BT31</f>
        <v>2910.01</v>
      </c>
      <c r="BU32" s="171">
        <f t="shared" ref="BU32" si="327">+BU30-BU31</f>
        <v>2910.01</v>
      </c>
      <c r="BV32" s="171">
        <f t="shared" ref="BV32" si="328">+BV30-BV31</f>
        <v>2910.01</v>
      </c>
      <c r="BW32" s="171">
        <f t="shared" ref="BW32" si="329">+BW30-BW31</f>
        <v>2910.01</v>
      </c>
      <c r="BX32" s="171">
        <f t="shared" ref="BX32" si="330">+BX30-BX31</f>
        <v>2910.01</v>
      </c>
      <c r="BY32" s="171">
        <f t="shared" ref="BY32" si="331">+BY30-BY31</f>
        <v>2910.01</v>
      </c>
      <c r="BZ32" s="171">
        <f t="shared" ref="BZ32" si="332">+BZ30-BZ31</f>
        <v>2910.01</v>
      </c>
      <c r="CA32" s="171">
        <f t="shared" ref="CA32" si="333">+CA30-CA31</f>
        <v>2910.01</v>
      </c>
      <c r="CB32" s="171">
        <f t="shared" ref="CB32" si="334">+CB30-CB31</f>
        <v>2910.01</v>
      </c>
      <c r="CC32" s="171">
        <f t="shared" ref="CC32" si="335">+CC30-CC31</f>
        <v>1965.8199999999997</v>
      </c>
      <c r="CD32" s="171">
        <f t="shared" ref="CD32" si="336">+CD30-CD31</f>
        <v>2496</v>
      </c>
      <c r="CE32" s="171">
        <f t="shared" ref="CE32" si="337">+CE30-CE31</f>
        <v>1861.5500000000002</v>
      </c>
      <c r="CF32" s="171">
        <f t="shared" ref="CF32" si="338">+CF30-CF31</f>
        <v>227.0600000000004</v>
      </c>
      <c r="CG32" s="171">
        <f t="shared" ref="CG32" si="339">+CG30-CG31</f>
        <v>1861.5500000000002</v>
      </c>
      <c r="CH32" s="171">
        <f t="shared" ref="CH32" si="340">+CH30-CH31</f>
        <v>297.79000000000087</v>
      </c>
      <c r="CI32" s="171">
        <f t="shared" ref="CI32" si="341">+CI30-CI31</f>
        <v>547.95000000000073</v>
      </c>
      <c r="CJ32" s="171">
        <f t="shared" ref="CJ32" si="342">+CJ30-CJ31</f>
        <v>2470.9700000000003</v>
      </c>
      <c r="CK32" s="171">
        <f t="shared" ref="CK32:DG32" si="343">+CK30-CK31</f>
        <v>547.95000000000073</v>
      </c>
      <c r="CL32" s="171">
        <f t="shared" si="343"/>
        <v>1965.8199999999997</v>
      </c>
      <c r="CM32" s="171">
        <f t="shared" si="343"/>
        <v>297.79000000000087</v>
      </c>
      <c r="CN32" s="171">
        <f t="shared" ref="CN32" si="344">+CN30-CN31</f>
        <v>2470.9700000000003</v>
      </c>
      <c r="CO32" s="171">
        <f t="shared" ref="CO32" si="345">+CO30-CO31</f>
        <v>234.93000000000029</v>
      </c>
      <c r="CP32" s="171">
        <f t="shared" si="343"/>
        <v>921.8100000000004</v>
      </c>
      <c r="CQ32" s="171">
        <f t="shared" ref="CQ32" si="346">+CQ30-CQ31</f>
        <v>227.0600000000004</v>
      </c>
      <c r="CR32" s="171">
        <f t="shared" ref="CR32" si="347">+CR30-CR31</f>
        <v>227.0600000000004</v>
      </c>
      <c r="CS32" s="171">
        <f t="shared" ref="CS32" si="348">+CS30-CS31</f>
        <v>227.0600000000004</v>
      </c>
      <c r="CT32" s="171">
        <f t="shared" si="343"/>
        <v>4191.2800000000007</v>
      </c>
      <c r="CU32" s="171">
        <f t="shared" si="343"/>
        <v>4568.7099999999991</v>
      </c>
      <c r="CV32" s="171">
        <f t="shared" si="343"/>
        <v>60.390000000001237</v>
      </c>
      <c r="CW32" s="171">
        <f t="shared" si="343"/>
        <v>864.51000000000022</v>
      </c>
      <c r="CX32" s="171">
        <f t="shared" ref="CX32" si="349">+CX30-CX31</f>
        <v>976.67000000000007</v>
      </c>
      <c r="CY32" s="171">
        <f t="shared" ref="CY32" si="350">+CY30-CY31</f>
        <v>976.67000000000007</v>
      </c>
      <c r="CZ32" s="171">
        <f t="shared" ref="CZ32" si="351">+CZ30-CZ31</f>
        <v>976.67000000000007</v>
      </c>
      <c r="DA32" s="171">
        <f t="shared" ref="DA32" si="352">+DA30-DA31</f>
        <v>234.93000000000029</v>
      </c>
      <c r="DB32" s="171">
        <f t="shared" ref="DB32" si="353">+DB30-DB31</f>
        <v>956.49000000000069</v>
      </c>
      <c r="DC32" s="171">
        <f t="shared" ref="DC32" si="354">+DC30-DC31</f>
        <v>4306.5700000000006</v>
      </c>
      <c r="DD32" s="171">
        <f t="shared" ref="DD32" si="355">+DD30-DD31</f>
        <v>864.51000000000022</v>
      </c>
      <c r="DE32" s="171">
        <f t="shared" si="343"/>
        <v>227.0600000000004</v>
      </c>
      <c r="DF32" s="171">
        <f t="shared" si="343"/>
        <v>297.79000000000087</v>
      </c>
      <c r="DG32" s="171">
        <f t="shared" si="343"/>
        <v>4568.7099999999991</v>
      </c>
      <c r="DH32" s="171">
        <f t="shared" ref="DH32" si="356">+DH30-DH31</f>
        <v>1070.8099999999995</v>
      </c>
      <c r="DI32" s="171">
        <f t="shared" ref="DI32" si="357">+DI30-DI31</f>
        <v>60.390000000001237</v>
      </c>
      <c r="DJ32" s="171">
        <f t="shared" ref="DJ32" si="358">+DJ30-DJ31</f>
        <v>60.390000000001237</v>
      </c>
      <c r="DK32" s="171">
        <f t="shared" ref="DK32" si="359">+DK30-DK31</f>
        <v>60.390000000001237</v>
      </c>
      <c r="DL32" s="171">
        <f t="shared" ref="DL32" si="360">+DL30-DL31</f>
        <v>1861.5500000000002</v>
      </c>
      <c r="DM32" s="171">
        <f t="shared" ref="DM32" si="361">+DM30-DM31</f>
        <v>1861.5500000000002</v>
      </c>
      <c r="DN32" s="171">
        <f t="shared" ref="DN32" si="362">+DN30-DN31</f>
        <v>976.67000000000007</v>
      </c>
      <c r="DO32" s="171">
        <f t="shared" ref="DO32" si="363">+DO30-DO31</f>
        <v>976.67000000000007</v>
      </c>
      <c r="DP32" s="171">
        <f t="shared" ref="DP32" si="364">+DP30-DP31</f>
        <v>2470.9700000000003</v>
      </c>
      <c r="DQ32" s="171">
        <f t="shared" ref="DQ32" si="365">+DQ30-DQ31</f>
        <v>2470.9700000000003</v>
      </c>
      <c r="DR32" s="171">
        <f t="shared" ref="DR32" si="366">+DR30-DR31</f>
        <v>976.67000000000007</v>
      </c>
      <c r="DS32" s="171">
        <f t="shared" ref="DS32" si="367">+DS30-DS31</f>
        <v>234.93000000000029</v>
      </c>
      <c r="DT32" s="171">
        <f t="shared" ref="DT32:DU32" si="368">+DT30-DT31</f>
        <v>976.67000000000007</v>
      </c>
      <c r="DU32" s="171">
        <f t="shared" si="368"/>
        <v>227.0600000000004</v>
      </c>
      <c r="DV32" s="171">
        <f t="shared" ref="DV32:DW32" si="369">+DV30-DV31</f>
        <v>227.0600000000004</v>
      </c>
      <c r="DW32" s="171">
        <f t="shared" si="369"/>
        <v>227.0600000000004</v>
      </c>
      <c r="DX32" s="171">
        <f t="shared" ref="DX32" si="370">+DX30-DX31</f>
        <v>227.0600000000004</v>
      </c>
      <c r="DY32" s="171">
        <f t="shared" ref="DY32" si="371">+DY30-DY31</f>
        <v>4306.5700000000006</v>
      </c>
      <c r="DZ32" s="171">
        <f t="shared" ref="DZ32:EA32" si="372">+DZ30-DZ31</f>
        <v>4306.5700000000006</v>
      </c>
      <c r="EA32" s="171">
        <f t="shared" si="372"/>
        <v>976.67000000000007</v>
      </c>
      <c r="EB32" s="171">
        <f t="shared" ref="EB32:EC32" si="373">+EB30-EB31</f>
        <v>1070.8099999999995</v>
      </c>
      <c r="EC32" s="171">
        <f t="shared" si="373"/>
        <v>234.93000000000029</v>
      </c>
      <c r="ED32" s="171">
        <f t="shared" ref="ED32" si="374">+ED30-ED31</f>
        <v>4568.7099999999991</v>
      </c>
      <c r="EE32" s="171">
        <f t="shared" ref="EE32:EQ32" si="375">+EE30-EE31</f>
        <v>1070.8099999999995</v>
      </c>
      <c r="EF32" s="171">
        <f t="shared" si="375"/>
        <v>1291.54</v>
      </c>
      <c r="EG32" s="171">
        <f t="shared" si="375"/>
        <v>976.67000000000007</v>
      </c>
      <c r="EH32" s="171">
        <f t="shared" si="375"/>
        <v>1861.5500000000002</v>
      </c>
      <c r="EI32" s="171">
        <f t="shared" si="375"/>
        <v>1861.5500000000002</v>
      </c>
      <c r="EJ32" s="171">
        <f t="shared" si="375"/>
        <v>2470.9700000000003</v>
      </c>
      <c r="EK32" s="171">
        <f t="shared" si="375"/>
        <v>976.67000000000007</v>
      </c>
      <c r="EL32" s="171">
        <f t="shared" si="375"/>
        <v>976.67000000000007</v>
      </c>
      <c r="EM32" s="171">
        <f t="shared" si="375"/>
        <v>976.67000000000007</v>
      </c>
      <c r="EN32" s="171">
        <f t="shared" si="375"/>
        <v>234.93000000000029</v>
      </c>
      <c r="EO32" s="171">
        <f t="shared" si="375"/>
        <v>4191.2800000000007</v>
      </c>
      <c r="EP32" s="171">
        <f t="shared" si="375"/>
        <v>4191.2800000000007</v>
      </c>
      <c r="EQ32" s="171">
        <f t="shared" si="375"/>
        <v>4306.5700000000006</v>
      </c>
      <c r="ER32" s="171">
        <f t="shared" ref="ER32" si="376">+ER30-ER31</f>
        <v>4306.5700000000006</v>
      </c>
    </row>
    <row r="33" spans="2:148" x14ac:dyDescent="0.25">
      <c r="D33" s="166" t="s">
        <v>1243</v>
      </c>
      <c r="E33" s="179">
        <f>+E52</f>
        <v>0.3</v>
      </c>
      <c r="F33" s="179">
        <v>0.23519999999999999</v>
      </c>
      <c r="G33" s="179">
        <v>0.21360000000000001</v>
      </c>
      <c r="H33" s="179">
        <v>0.21360000000000001</v>
      </c>
      <c r="I33" s="179">
        <v>0.1792</v>
      </c>
      <c r="J33" s="179">
        <v>0.1792</v>
      </c>
      <c r="K33" s="179">
        <v>0.16</v>
      </c>
      <c r="L33" s="179">
        <v>0.16</v>
      </c>
      <c r="M33" s="179">
        <v>0.1792</v>
      </c>
      <c r="N33" s="179">
        <v>0.1792</v>
      </c>
      <c r="O33" s="179">
        <v>6.4000000000000001E-2</v>
      </c>
      <c r="P33" s="179">
        <v>6.4000000000000001E-2</v>
      </c>
      <c r="Q33" s="179">
        <v>0.10879999999999999</v>
      </c>
      <c r="R33" s="179">
        <v>0.10879999999999999</v>
      </c>
      <c r="S33" s="179">
        <v>0.10879999999999999</v>
      </c>
      <c r="T33" s="179">
        <v>0.10879999999999999</v>
      </c>
      <c r="U33" s="179">
        <v>0.23519999999999999</v>
      </c>
      <c r="V33" s="179">
        <v>0.21360000000000001</v>
      </c>
      <c r="W33" s="179">
        <v>0.21360000000000001</v>
      </c>
      <c r="X33" s="179">
        <v>0.16</v>
      </c>
      <c r="Y33" s="179">
        <v>0.16</v>
      </c>
      <c r="Z33" s="179">
        <v>0.16</v>
      </c>
      <c r="AA33" s="179">
        <v>0.16</v>
      </c>
      <c r="AB33" s="179">
        <v>0.10879999999999999</v>
      </c>
      <c r="AC33" s="179">
        <v>0.10879999999999999</v>
      </c>
      <c r="AD33" s="179">
        <v>0.16</v>
      </c>
      <c r="AE33" s="179">
        <v>0.10879999999999999</v>
      </c>
      <c r="AF33" s="179">
        <v>0.10879999999999999</v>
      </c>
      <c r="AG33" s="179">
        <v>0.10879999999999999</v>
      </c>
      <c r="AH33" s="179">
        <v>0.10879999999999999</v>
      </c>
      <c r="AI33" s="179">
        <v>0.10879999999999999</v>
      </c>
      <c r="AJ33" s="179">
        <v>0.10879999999999999</v>
      </c>
      <c r="AK33" s="179">
        <v>0.1792</v>
      </c>
      <c r="AL33" s="179">
        <v>0.16</v>
      </c>
      <c r="AM33" s="179">
        <v>0.16</v>
      </c>
      <c r="AN33" s="179">
        <v>0.16</v>
      </c>
      <c r="AO33" s="179">
        <v>0.16</v>
      </c>
      <c r="AP33" s="179">
        <v>0.10879999999999999</v>
      </c>
      <c r="AQ33" s="179">
        <v>0.10879999999999999</v>
      </c>
      <c r="AR33" s="179">
        <v>6.4000000000000001E-2</v>
      </c>
      <c r="AS33" s="179">
        <v>6.4000000000000001E-2</v>
      </c>
      <c r="AT33" s="179">
        <v>0.21360000000000001</v>
      </c>
      <c r="AU33" s="179">
        <v>0.1792</v>
      </c>
      <c r="AV33" s="179">
        <v>0.16</v>
      </c>
      <c r="AW33" s="179">
        <v>0.10879999999999999</v>
      </c>
      <c r="AX33" s="179">
        <v>0.10879999999999999</v>
      </c>
      <c r="AY33" s="179">
        <v>0.10879999999999999</v>
      </c>
      <c r="AZ33" s="179">
        <v>0.10879999999999999</v>
      </c>
      <c r="BA33" s="179">
        <v>0.10879999999999999</v>
      </c>
      <c r="BB33" s="179">
        <v>0.10879999999999999</v>
      </c>
      <c r="BC33" s="179">
        <v>0.10879999999999999</v>
      </c>
      <c r="BD33" s="179">
        <v>0.10879999999999999</v>
      </c>
      <c r="BE33" s="179">
        <v>6.4000000000000001E-2</v>
      </c>
      <c r="BF33" s="179">
        <v>6.4000000000000001E-2</v>
      </c>
      <c r="BG33" s="179">
        <v>6.4000000000000001E-2</v>
      </c>
      <c r="BH33" s="179">
        <v>6.4000000000000001E-2</v>
      </c>
      <c r="BI33" s="179">
        <v>6.4000000000000001E-2</v>
      </c>
      <c r="BJ33" s="179">
        <v>6.4000000000000001E-2</v>
      </c>
      <c r="BK33" s="179">
        <v>6.4000000000000001E-2</v>
      </c>
      <c r="BL33" s="179">
        <v>6.4000000000000001E-2</v>
      </c>
      <c r="BM33" s="179">
        <v>6.4000000000000001E-2</v>
      </c>
      <c r="BN33" s="179">
        <v>6.4000000000000001E-2</v>
      </c>
      <c r="BO33" s="179">
        <v>6.4000000000000001E-2</v>
      </c>
      <c r="BP33" s="179">
        <v>6.4000000000000001E-2</v>
      </c>
      <c r="BQ33" s="179">
        <v>6.4000000000000001E-2</v>
      </c>
      <c r="BR33" s="179">
        <v>6.4000000000000001E-2</v>
      </c>
      <c r="BS33" s="179">
        <v>6.4000000000000001E-2</v>
      </c>
      <c r="BT33" s="179">
        <v>6.4000000000000001E-2</v>
      </c>
      <c r="BU33" s="179">
        <v>6.4000000000000001E-2</v>
      </c>
      <c r="BV33" s="179">
        <v>6.4000000000000001E-2</v>
      </c>
      <c r="BW33" s="179">
        <v>6.4000000000000001E-2</v>
      </c>
      <c r="BX33" s="179">
        <v>6.4000000000000001E-2</v>
      </c>
      <c r="BY33" s="179">
        <v>6.4000000000000001E-2</v>
      </c>
      <c r="BZ33" s="179">
        <v>6.4000000000000001E-2</v>
      </c>
      <c r="CA33" s="179">
        <v>6.4000000000000001E-2</v>
      </c>
      <c r="CB33" s="179">
        <v>6.4000000000000001E-2</v>
      </c>
      <c r="CC33" s="179">
        <v>0.21360000000000001</v>
      </c>
      <c r="CD33" s="179">
        <v>0.10879999999999999</v>
      </c>
      <c r="CE33" s="179">
        <v>0.10879999999999999</v>
      </c>
      <c r="CF33" s="179">
        <v>0.10879999999999999</v>
      </c>
      <c r="CG33" s="179">
        <v>0.10879999999999999</v>
      </c>
      <c r="CH33" s="179">
        <v>0.1792</v>
      </c>
      <c r="CI33" s="179">
        <v>0.10879999999999999</v>
      </c>
      <c r="CJ33" s="179">
        <v>0.10879999999999999</v>
      </c>
      <c r="CK33" s="179">
        <v>0.10879999999999999</v>
      </c>
      <c r="CL33" s="179">
        <v>0.21360000000000001</v>
      </c>
      <c r="CM33" s="179">
        <v>0.1792</v>
      </c>
      <c r="CN33" s="179">
        <v>0.10879999999999999</v>
      </c>
      <c r="CO33" s="179">
        <v>0.10879999999999999</v>
      </c>
      <c r="CP33" s="179">
        <v>0.10879999999999999</v>
      </c>
      <c r="CQ33" s="179">
        <v>0.10879999999999999</v>
      </c>
      <c r="CR33" s="179">
        <v>0.10879999999999999</v>
      </c>
      <c r="CS33" s="179">
        <v>0.10879999999999999</v>
      </c>
      <c r="CT33" s="179">
        <v>6.4000000000000001E-2</v>
      </c>
      <c r="CU33" s="179">
        <v>0.21360000000000001</v>
      </c>
      <c r="CV33" s="179">
        <v>0.16</v>
      </c>
      <c r="CW33" s="179">
        <v>0.1792</v>
      </c>
      <c r="CX33" s="179">
        <v>0.10879999999999999</v>
      </c>
      <c r="CY33" s="179">
        <v>0.10879999999999999</v>
      </c>
      <c r="CZ33" s="179">
        <v>0.10879999999999999</v>
      </c>
      <c r="DA33" s="179">
        <v>0.10879999999999999</v>
      </c>
      <c r="DB33" s="179">
        <v>0.10879999999999999</v>
      </c>
      <c r="DC33" s="179">
        <v>6.4000000000000001E-2</v>
      </c>
      <c r="DD33" s="179">
        <v>0.1792</v>
      </c>
      <c r="DE33" s="179">
        <v>0.10879999999999999</v>
      </c>
      <c r="DF33" s="179">
        <v>0.1792</v>
      </c>
      <c r="DG33" s="179">
        <v>0.21360000000000001</v>
      </c>
      <c r="DH33" s="179">
        <v>0.1792</v>
      </c>
      <c r="DI33" s="179">
        <v>0.16</v>
      </c>
      <c r="DJ33" s="179">
        <v>0.16</v>
      </c>
      <c r="DK33" s="179">
        <v>0.16</v>
      </c>
      <c r="DL33" s="179">
        <v>0.10879999999999999</v>
      </c>
      <c r="DM33" s="179">
        <v>0.10879999999999999</v>
      </c>
      <c r="DN33" s="179">
        <v>0.10879999999999999</v>
      </c>
      <c r="DO33" s="179">
        <v>0.10879999999999999</v>
      </c>
      <c r="DP33" s="179">
        <v>0.10879999999999999</v>
      </c>
      <c r="DQ33" s="179">
        <v>0.10879999999999999</v>
      </c>
      <c r="DR33" s="179">
        <v>0.10879999999999999</v>
      </c>
      <c r="DS33" s="179">
        <v>0.10879999999999999</v>
      </c>
      <c r="DT33" s="179">
        <v>0.10879999999999999</v>
      </c>
      <c r="DU33" s="179">
        <v>0.10879999999999999</v>
      </c>
      <c r="DV33" s="179">
        <v>0.10879999999999999</v>
      </c>
      <c r="DW33" s="179">
        <v>0.10879999999999999</v>
      </c>
      <c r="DX33" s="179">
        <v>0.10879999999999999</v>
      </c>
      <c r="DY33" s="179">
        <v>6.4000000000000001E-2</v>
      </c>
      <c r="DZ33" s="179">
        <v>6.4000000000000001E-2</v>
      </c>
      <c r="EA33" s="179">
        <v>0.10879999999999999</v>
      </c>
      <c r="EB33" s="179">
        <v>0.1792</v>
      </c>
      <c r="EC33" s="179">
        <v>0.10879999999999999</v>
      </c>
      <c r="ED33" s="179">
        <v>0.21360000000000001</v>
      </c>
      <c r="EE33" s="179">
        <v>0.1792</v>
      </c>
      <c r="EF33" s="179">
        <v>0.10879999999999999</v>
      </c>
      <c r="EG33" s="179">
        <v>0.10879999999999999</v>
      </c>
      <c r="EH33" s="179">
        <v>0.10879999999999999</v>
      </c>
      <c r="EI33" s="179">
        <v>0.10879999999999999</v>
      </c>
      <c r="EJ33" s="179">
        <v>0.10879999999999999</v>
      </c>
      <c r="EK33" s="179">
        <v>0.10879999999999999</v>
      </c>
      <c r="EL33" s="179">
        <v>0.10879999999999999</v>
      </c>
      <c r="EM33" s="179">
        <v>0.10879999999999999</v>
      </c>
      <c r="EN33" s="179">
        <v>0.10879999999999999</v>
      </c>
      <c r="EO33" s="179">
        <v>6.4000000000000001E-2</v>
      </c>
      <c r="EP33" s="179">
        <v>6.4000000000000001E-2</v>
      </c>
      <c r="EQ33" s="179">
        <v>6.4000000000000001E-2</v>
      </c>
      <c r="ER33" s="179">
        <v>6.4000000000000001E-2</v>
      </c>
    </row>
    <row r="34" spans="2:148" x14ac:dyDescent="0.25">
      <c r="D34" s="166" t="s">
        <v>1244</v>
      </c>
      <c r="E34" s="171">
        <f>+E32*E33</f>
        <v>3620.3249999999998</v>
      </c>
      <c r="F34" s="171">
        <f t="shared" ref="F34:BP34" si="377">+F32*F33</f>
        <v>1120.8432480000004</v>
      </c>
      <c r="G34" s="171">
        <v>1271.8699999999999</v>
      </c>
      <c r="H34" s="171">
        <v>1271.8699999999999</v>
      </c>
      <c r="I34" s="171">
        <f t="shared" si="377"/>
        <v>249.61484800000008</v>
      </c>
      <c r="J34" s="171">
        <f t="shared" si="377"/>
        <v>249.61484800000008</v>
      </c>
      <c r="K34" s="171">
        <f t="shared" si="377"/>
        <v>118.84480000000011</v>
      </c>
      <c r="L34" s="171">
        <f t="shared" ref="L34" si="378">+L32*L33</f>
        <v>118.84480000000011</v>
      </c>
      <c r="M34" s="171">
        <f t="shared" ref="M34" si="379">+M32*M33</f>
        <v>53.363968000000156</v>
      </c>
      <c r="N34" s="171">
        <f t="shared" ref="N34" si="380">+N32*N33</f>
        <v>53.363968000000156</v>
      </c>
      <c r="O34" s="171">
        <f t="shared" ref="O34:P34" si="381">+O32*O33</f>
        <v>292.26176000000004</v>
      </c>
      <c r="P34" s="171">
        <f t="shared" si="381"/>
        <v>275.62048000000004</v>
      </c>
      <c r="Q34" s="171">
        <f t="shared" si="377"/>
        <v>386.73939200000007</v>
      </c>
      <c r="R34" s="171">
        <f t="shared" si="377"/>
        <v>140.51955199999998</v>
      </c>
      <c r="S34" s="171">
        <f t="shared" ref="S34" si="382">+S32*S33</f>
        <v>140.51955199999998</v>
      </c>
      <c r="T34" s="171">
        <f t="shared" ref="T34" si="383">+T32*T33</f>
        <v>140.51955199999998</v>
      </c>
      <c r="U34" s="171">
        <f t="shared" si="377"/>
        <v>230.37369599999988</v>
      </c>
      <c r="V34" s="171">
        <f t="shared" si="377"/>
        <v>1739.3597520000001</v>
      </c>
      <c r="W34" s="171">
        <f t="shared" si="377"/>
        <v>419.89915199999996</v>
      </c>
      <c r="X34" s="171">
        <f t="shared" si="377"/>
        <v>8.1856000000002673</v>
      </c>
      <c r="Y34" s="171">
        <f t="shared" si="377"/>
        <v>42.609600000000214</v>
      </c>
      <c r="Z34" s="171">
        <f t="shared" ref="Z34" si="384">+Z32*Z33</f>
        <v>42.609600000000214</v>
      </c>
      <c r="AA34" s="171">
        <f t="shared" ref="AA34" si="385">+AA32*AA33</f>
        <v>18.257600000000092</v>
      </c>
      <c r="AB34" s="171">
        <f t="shared" ref="AB34" si="386">+AB32*AB33</f>
        <v>268.84153600000002</v>
      </c>
      <c r="AC34" s="171">
        <f t="shared" ref="AC34" si="387">+AC32*AC33</f>
        <v>268.84153600000002</v>
      </c>
      <c r="AD34" s="171">
        <f t="shared" ref="AD34" si="388">+AD32*AD33</f>
        <v>8.1856000000002673</v>
      </c>
      <c r="AE34" s="171">
        <f t="shared" ref="AE34" si="389">+AE32*AE33</f>
        <v>271.56479999999999</v>
      </c>
      <c r="AF34" s="171">
        <f t="shared" ref="AF34" si="390">+AF32*AF33</f>
        <v>236.01004799999998</v>
      </c>
      <c r="AG34" s="171">
        <f t="shared" si="377"/>
        <v>236.01004799999998</v>
      </c>
      <c r="AH34" s="171">
        <f t="shared" ref="AH34" si="391">+AH32*AH33</f>
        <v>236.01004799999998</v>
      </c>
      <c r="AI34" s="171">
        <f t="shared" ref="AI34" si="392">+AI32*AI33</f>
        <v>236.01004799999998</v>
      </c>
      <c r="AJ34" s="171">
        <f t="shared" ref="AJ34" si="393">+AJ32*AJ33</f>
        <v>202.53664000000001</v>
      </c>
      <c r="AK34" s="171">
        <f t="shared" ref="AK34" si="394">+AK32*AK33</f>
        <v>191.88915199999991</v>
      </c>
      <c r="AL34" s="171">
        <f t="shared" si="377"/>
        <v>18.257600000000092</v>
      </c>
      <c r="AM34" s="171">
        <f t="shared" si="377"/>
        <v>18.257600000000092</v>
      </c>
      <c r="AN34" s="171">
        <f t="shared" si="377"/>
        <v>18.257600000000092</v>
      </c>
      <c r="AO34" s="171">
        <f t="shared" ref="AO34" si="395">+AO32*AO33</f>
        <v>18.257600000000092</v>
      </c>
      <c r="AP34" s="171">
        <f t="shared" ref="AP34" si="396">+AP32*AP33</f>
        <v>236.01004799999998</v>
      </c>
      <c r="AQ34" s="171">
        <f t="shared" ref="AQ34" si="397">+AQ32*AQ33</f>
        <v>100.29292800000003</v>
      </c>
      <c r="AR34" s="171">
        <f t="shared" ref="AR34" si="398">+AR32*AR33</f>
        <v>268.24192000000005</v>
      </c>
      <c r="AS34" s="171">
        <f t="shared" si="377"/>
        <v>275.62048000000004</v>
      </c>
      <c r="AT34" s="171">
        <f t="shared" ref="AT34" si="399">+AT32*AT33</f>
        <v>1739.3597520000001</v>
      </c>
      <c r="AU34" s="171">
        <f t="shared" ref="AU34" si="400">+AU32*AU33</f>
        <v>191.88735999999986</v>
      </c>
      <c r="AV34" s="171">
        <f t="shared" ref="AV34" si="401">+AV32*AV33</f>
        <v>81.716800000000219</v>
      </c>
      <c r="AW34" s="171">
        <f t="shared" ref="AW34" si="402">+AW32*AW33</f>
        <v>164.55564799999999</v>
      </c>
      <c r="AX34" s="171">
        <f t="shared" ref="AX34" si="403">+AX32*AX33</f>
        <v>202.53664000000001</v>
      </c>
      <c r="AY34" s="171">
        <f t="shared" ref="AY34" si="404">+AY32*AY33</f>
        <v>140.51955199999998</v>
      </c>
      <c r="AZ34" s="171">
        <f t="shared" si="377"/>
        <v>33.090432000000035</v>
      </c>
      <c r="BA34" s="171">
        <f t="shared" ref="BA34" si="405">+BA32*BA33</f>
        <v>59.616960000000077</v>
      </c>
      <c r="BB34" s="171">
        <f t="shared" ref="BB34" si="406">+BB32*BB33</f>
        <v>24.704128000000043</v>
      </c>
      <c r="BC34" s="171">
        <f t="shared" si="377"/>
        <v>24.704128000000043</v>
      </c>
      <c r="BD34" s="171">
        <f t="shared" si="377"/>
        <v>41.724799999999995</v>
      </c>
      <c r="BE34" s="171">
        <f t="shared" ref="BE34" si="407">+BE32*BE33</f>
        <v>275.62048000000004</v>
      </c>
      <c r="BF34" s="171">
        <f t="shared" ref="BF34" si="408">+BF32*BF33</f>
        <v>275.62048000000004</v>
      </c>
      <c r="BG34" s="171">
        <f t="shared" ref="BG34" si="409">+BG32*BG33</f>
        <v>275.62048000000004</v>
      </c>
      <c r="BH34" s="171">
        <f t="shared" ref="BH34" si="410">+BH32*BH33</f>
        <v>186.24064000000001</v>
      </c>
      <c r="BI34" s="171">
        <f t="shared" ref="BI34" si="411">+BI32*BI33</f>
        <v>186.24064000000001</v>
      </c>
      <c r="BJ34" s="171">
        <f t="shared" ref="BJ34" si="412">+BJ32*BJ33</f>
        <v>186.24064000000001</v>
      </c>
      <c r="BK34" s="171">
        <f t="shared" ref="BK34" si="413">+BK32*BK33</f>
        <v>186.24064000000001</v>
      </c>
      <c r="BL34" s="171">
        <f t="shared" ref="BL34" si="414">+BL32*BL33</f>
        <v>186.24064000000001</v>
      </c>
      <c r="BM34" s="171">
        <f t="shared" ref="BM34" si="415">+BM32*BM33</f>
        <v>186.24064000000001</v>
      </c>
      <c r="BN34" s="171">
        <f t="shared" ref="BN34" si="416">+BN32*BN33</f>
        <v>186.24064000000001</v>
      </c>
      <c r="BO34" s="171">
        <f t="shared" si="377"/>
        <v>186.24064000000001</v>
      </c>
      <c r="BP34" s="171">
        <f t="shared" si="377"/>
        <v>186.24064000000001</v>
      </c>
      <c r="BQ34" s="171">
        <f t="shared" ref="BQ34" si="417">+BQ32*BQ33</f>
        <v>186.24064000000001</v>
      </c>
      <c r="BR34" s="171">
        <f t="shared" ref="BR34" si="418">+BR32*BR33</f>
        <v>186.24064000000001</v>
      </c>
      <c r="BS34" s="171">
        <f t="shared" ref="BS34" si="419">+BS32*BS33</f>
        <v>186.24064000000001</v>
      </c>
      <c r="BT34" s="171">
        <f t="shared" ref="BT34" si="420">+BT32*BT33</f>
        <v>186.24064000000001</v>
      </c>
      <c r="BU34" s="171">
        <f t="shared" ref="BU34" si="421">+BU32*BU33</f>
        <v>186.24064000000001</v>
      </c>
      <c r="BV34" s="171">
        <f t="shared" ref="BV34" si="422">+BV32*BV33</f>
        <v>186.24064000000001</v>
      </c>
      <c r="BW34" s="171">
        <f t="shared" ref="BW34" si="423">+BW32*BW33</f>
        <v>186.24064000000001</v>
      </c>
      <c r="BX34" s="171">
        <f t="shared" ref="BX34" si="424">+BX32*BX33</f>
        <v>186.24064000000001</v>
      </c>
      <c r="BY34" s="171">
        <f t="shared" ref="BY34" si="425">+BY32*BY33</f>
        <v>186.24064000000001</v>
      </c>
      <c r="BZ34" s="171">
        <f t="shared" ref="BZ34" si="426">+BZ32*BZ33</f>
        <v>186.24064000000001</v>
      </c>
      <c r="CA34" s="171">
        <f t="shared" ref="CA34" si="427">+CA32*CA33</f>
        <v>186.24064000000001</v>
      </c>
      <c r="CB34" s="171">
        <f t="shared" ref="CB34" si="428">+CB32*CB33</f>
        <v>186.24064000000001</v>
      </c>
      <c r="CC34" s="171">
        <f t="shared" ref="CC34" si="429">+CC32*CC33</f>
        <v>419.89915199999996</v>
      </c>
      <c r="CD34" s="171">
        <f t="shared" ref="CD34" si="430">+CD32*CD33</f>
        <v>271.56479999999999</v>
      </c>
      <c r="CE34" s="171">
        <f t="shared" ref="CE34" si="431">+CE32*CE33</f>
        <v>202.53664000000001</v>
      </c>
      <c r="CF34" s="171">
        <f t="shared" ref="CF34" si="432">+CF32*CF33</f>
        <v>24.704128000000043</v>
      </c>
      <c r="CG34" s="171">
        <f t="shared" ref="CG34" si="433">+CG32*CG33</f>
        <v>202.53664000000001</v>
      </c>
      <c r="CH34" s="171">
        <f t="shared" ref="CH34" si="434">+CH32*CH33</f>
        <v>53.363968000000156</v>
      </c>
      <c r="CI34" s="171">
        <f t="shared" ref="CI34" si="435">+CI32*CI33</f>
        <v>59.616960000000077</v>
      </c>
      <c r="CJ34" s="171">
        <f t="shared" ref="CJ34" si="436">+CJ32*CJ33</f>
        <v>268.84153600000002</v>
      </c>
      <c r="CK34" s="171">
        <f t="shared" ref="CK34:DG34" si="437">+CK32*CK33</f>
        <v>59.616960000000077</v>
      </c>
      <c r="CL34" s="171">
        <f t="shared" si="437"/>
        <v>419.89915199999996</v>
      </c>
      <c r="CM34" s="171">
        <f t="shared" si="437"/>
        <v>53.363968000000156</v>
      </c>
      <c r="CN34" s="171">
        <f t="shared" ref="CN34" si="438">+CN32*CN33</f>
        <v>268.84153600000002</v>
      </c>
      <c r="CO34" s="171">
        <f t="shared" ref="CO34" si="439">+CO32*CO33</f>
        <v>25.560384000000031</v>
      </c>
      <c r="CP34" s="171">
        <f t="shared" si="437"/>
        <v>100.29292800000003</v>
      </c>
      <c r="CQ34" s="171">
        <f t="shared" ref="CQ34" si="440">+CQ32*CQ33</f>
        <v>24.704128000000043</v>
      </c>
      <c r="CR34" s="171">
        <f t="shared" ref="CR34" si="441">+CR32*CR33</f>
        <v>24.704128000000043</v>
      </c>
      <c r="CS34" s="171">
        <f t="shared" ref="CS34" si="442">+CS32*CS33</f>
        <v>24.704128000000043</v>
      </c>
      <c r="CT34" s="171">
        <f t="shared" si="437"/>
        <v>268.24192000000005</v>
      </c>
      <c r="CU34" s="171">
        <f t="shared" si="437"/>
        <v>975.87645599999985</v>
      </c>
      <c r="CV34" s="171">
        <f t="shared" si="437"/>
        <v>9.6624000000001988</v>
      </c>
      <c r="CW34" s="171">
        <f t="shared" si="437"/>
        <v>154.92019200000004</v>
      </c>
      <c r="CX34" s="171">
        <f t="shared" ref="CX34" si="443">+CX32*CX33</f>
        <v>106.261696</v>
      </c>
      <c r="CY34" s="171">
        <f t="shared" ref="CY34" si="444">+CY32*CY33</f>
        <v>106.261696</v>
      </c>
      <c r="CZ34" s="171">
        <f t="shared" ref="CZ34" si="445">+CZ32*CZ33</f>
        <v>106.261696</v>
      </c>
      <c r="DA34" s="171">
        <f t="shared" ref="DA34" si="446">+DA32*DA33</f>
        <v>25.560384000000031</v>
      </c>
      <c r="DB34" s="171">
        <f t="shared" ref="DB34" si="447">+DB32*DB33</f>
        <v>104.06611200000007</v>
      </c>
      <c r="DC34" s="171">
        <f t="shared" ref="DC34" si="448">+DC32*DC33</f>
        <v>275.62048000000004</v>
      </c>
      <c r="DD34" s="171">
        <f t="shared" ref="DD34" si="449">+DD32*DD33</f>
        <v>154.92019200000004</v>
      </c>
      <c r="DE34" s="171">
        <f t="shared" si="437"/>
        <v>24.704128000000043</v>
      </c>
      <c r="DF34" s="171">
        <f t="shared" si="437"/>
        <v>53.363968000000156</v>
      </c>
      <c r="DG34" s="171">
        <f t="shared" si="437"/>
        <v>975.87645599999985</v>
      </c>
      <c r="DH34" s="171">
        <f t="shared" ref="DH34" si="450">+DH32*DH33</f>
        <v>191.88915199999991</v>
      </c>
      <c r="DI34" s="171">
        <f t="shared" ref="DI34" si="451">+DI32*DI33</f>
        <v>9.6624000000001988</v>
      </c>
      <c r="DJ34" s="171">
        <f t="shared" ref="DJ34" si="452">+DJ32*DJ33</f>
        <v>9.6624000000001988</v>
      </c>
      <c r="DK34" s="171">
        <f t="shared" ref="DK34" si="453">+DK32*DK33</f>
        <v>9.6624000000001988</v>
      </c>
      <c r="DL34" s="171">
        <f t="shared" ref="DL34" si="454">+DL32*DL33</f>
        <v>202.53664000000001</v>
      </c>
      <c r="DM34" s="171">
        <f t="shared" ref="DM34" si="455">+DM32*DM33</f>
        <v>202.53664000000001</v>
      </c>
      <c r="DN34" s="171">
        <f t="shared" ref="DN34" si="456">+DN32*DN33</f>
        <v>106.261696</v>
      </c>
      <c r="DO34" s="171">
        <f t="shared" ref="DO34" si="457">+DO32*DO33</f>
        <v>106.261696</v>
      </c>
      <c r="DP34" s="171">
        <f t="shared" ref="DP34" si="458">+DP32*DP33</f>
        <v>268.84153600000002</v>
      </c>
      <c r="DQ34" s="171">
        <f t="shared" ref="DQ34" si="459">+DQ32*DQ33</f>
        <v>268.84153600000002</v>
      </c>
      <c r="DR34" s="171">
        <f t="shared" ref="DR34" si="460">+DR32*DR33</f>
        <v>106.261696</v>
      </c>
      <c r="DS34" s="171">
        <f t="shared" ref="DS34" si="461">+DS32*DS33</f>
        <v>25.560384000000031</v>
      </c>
      <c r="DT34" s="171">
        <f t="shared" ref="DT34:DU34" si="462">+DT32*DT33</f>
        <v>106.261696</v>
      </c>
      <c r="DU34" s="171">
        <f t="shared" si="462"/>
        <v>24.704128000000043</v>
      </c>
      <c r="DV34" s="171">
        <f t="shared" ref="DV34:DW34" si="463">+DV32*DV33</f>
        <v>24.704128000000043</v>
      </c>
      <c r="DW34" s="171">
        <f t="shared" si="463"/>
        <v>24.704128000000043</v>
      </c>
      <c r="DX34" s="171">
        <f t="shared" ref="DX34" si="464">+DX32*DX33</f>
        <v>24.704128000000043</v>
      </c>
      <c r="DY34" s="171">
        <f t="shared" ref="DY34" si="465">+DY32*DY33</f>
        <v>275.62048000000004</v>
      </c>
      <c r="DZ34" s="171">
        <f t="shared" ref="DZ34:EA34" si="466">+DZ32*DZ33</f>
        <v>275.62048000000004</v>
      </c>
      <c r="EA34" s="171">
        <f t="shared" si="466"/>
        <v>106.261696</v>
      </c>
      <c r="EB34" s="171">
        <f t="shared" ref="EB34:EC34" si="467">+EB32*EB33</f>
        <v>191.88915199999991</v>
      </c>
      <c r="EC34" s="171">
        <f t="shared" si="467"/>
        <v>25.560384000000031</v>
      </c>
      <c r="ED34" s="171">
        <f t="shared" ref="ED34" si="468">+ED32*ED33</f>
        <v>975.87645599999985</v>
      </c>
      <c r="EE34" s="171">
        <f t="shared" ref="EE34:EQ34" si="469">+EE32*EE33</f>
        <v>191.88915199999991</v>
      </c>
      <c r="EF34" s="171">
        <f t="shared" si="469"/>
        <v>140.51955199999998</v>
      </c>
      <c r="EG34" s="171">
        <f t="shared" si="469"/>
        <v>106.261696</v>
      </c>
      <c r="EH34" s="171">
        <f t="shared" si="469"/>
        <v>202.53664000000001</v>
      </c>
      <c r="EI34" s="171">
        <f t="shared" si="469"/>
        <v>202.53664000000001</v>
      </c>
      <c r="EJ34" s="171">
        <f t="shared" si="469"/>
        <v>268.84153600000002</v>
      </c>
      <c r="EK34" s="171">
        <f t="shared" si="469"/>
        <v>106.261696</v>
      </c>
      <c r="EL34" s="171">
        <f t="shared" si="469"/>
        <v>106.261696</v>
      </c>
      <c r="EM34" s="171">
        <f t="shared" si="469"/>
        <v>106.261696</v>
      </c>
      <c r="EN34" s="171">
        <f t="shared" si="469"/>
        <v>25.560384000000031</v>
      </c>
      <c r="EO34" s="171">
        <f t="shared" si="469"/>
        <v>268.24192000000005</v>
      </c>
      <c r="EP34" s="171">
        <f t="shared" si="469"/>
        <v>268.24192000000005</v>
      </c>
      <c r="EQ34" s="171">
        <f t="shared" si="469"/>
        <v>275.62048000000004</v>
      </c>
      <c r="ER34" s="171">
        <f t="shared" ref="ER34" si="470">+ER32*ER33</f>
        <v>275.62048000000004</v>
      </c>
    </row>
    <row r="35" spans="2:148" x14ac:dyDescent="0.25">
      <c r="D35" s="166" t="s">
        <v>1245</v>
      </c>
      <c r="E35" s="171">
        <v>7162.74</v>
      </c>
      <c r="F35" s="171">
        <v>3880.44</v>
      </c>
      <c r="G35" s="171">
        <v>1090.6099999999999</v>
      </c>
      <c r="H35" s="171">
        <v>1090.6099999999999</v>
      </c>
      <c r="I35" s="171">
        <v>917.26</v>
      </c>
      <c r="J35" s="171">
        <v>917.26</v>
      </c>
      <c r="K35" s="171">
        <v>692.96</v>
      </c>
      <c r="L35" s="171">
        <v>692.96</v>
      </c>
      <c r="M35" s="171">
        <v>917.26</v>
      </c>
      <c r="N35" s="171">
        <v>917.26</v>
      </c>
      <c r="O35" s="171">
        <v>11.11</v>
      </c>
      <c r="P35" s="171">
        <v>11.11</v>
      </c>
      <c r="Q35" s="171">
        <v>288.33</v>
      </c>
      <c r="R35" s="171">
        <v>288.33</v>
      </c>
      <c r="S35" s="171">
        <v>288.33</v>
      </c>
      <c r="T35" s="171">
        <v>288.33</v>
      </c>
      <c r="U35" s="171">
        <v>3880.44</v>
      </c>
      <c r="V35" s="171">
        <v>1271.8699999999999</v>
      </c>
      <c r="W35" s="171">
        <v>1271.8699999999999</v>
      </c>
      <c r="X35" s="171">
        <v>692.96</v>
      </c>
      <c r="Y35" s="171">
        <v>692.96</v>
      </c>
      <c r="Z35" s="171">
        <v>692.96</v>
      </c>
      <c r="AA35" s="171">
        <v>692.96</v>
      </c>
      <c r="AB35" s="171">
        <v>288.33</v>
      </c>
      <c r="AC35" s="171">
        <v>288.33</v>
      </c>
      <c r="AD35" s="171">
        <v>692.96</v>
      </c>
      <c r="AE35" s="171">
        <v>288.33</v>
      </c>
      <c r="AF35" s="171">
        <v>288.33</v>
      </c>
      <c r="AG35" s="171">
        <v>288.33</v>
      </c>
      <c r="AH35" s="171">
        <v>288.33</v>
      </c>
      <c r="AI35" s="171">
        <v>288.33</v>
      </c>
      <c r="AJ35" s="171">
        <v>288.33</v>
      </c>
      <c r="AK35" s="171">
        <v>917.26</v>
      </c>
      <c r="AL35" s="171">
        <v>692.96</v>
      </c>
      <c r="AM35" s="171">
        <v>692.96</v>
      </c>
      <c r="AN35" s="171">
        <v>692.96</v>
      </c>
      <c r="AO35" s="171">
        <v>692.96</v>
      </c>
      <c r="AP35" s="171">
        <v>288.33</v>
      </c>
      <c r="AQ35" s="171">
        <v>288.33</v>
      </c>
      <c r="AR35" s="171">
        <v>11.11</v>
      </c>
      <c r="AS35" s="171">
        <v>11.11</v>
      </c>
      <c r="AT35" s="171">
        <v>1271.8699999999999</v>
      </c>
      <c r="AU35" s="171">
        <v>917.26</v>
      </c>
      <c r="AV35" s="171">
        <v>692.96</v>
      </c>
      <c r="AW35" s="171">
        <v>288.33</v>
      </c>
      <c r="AX35" s="171">
        <v>288.33</v>
      </c>
      <c r="AY35" s="171">
        <v>288.33</v>
      </c>
      <c r="AZ35" s="171">
        <v>288.33</v>
      </c>
      <c r="BA35" s="171">
        <v>288.33</v>
      </c>
      <c r="BB35" s="171">
        <v>288.33</v>
      </c>
      <c r="BC35" s="171">
        <v>288.33</v>
      </c>
      <c r="BD35" s="171">
        <v>288.33</v>
      </c>
      <c r="BE35" s="171">
        <v>11.11</v>
      </c>
      <c r="BF35" s="171">
        <v>11.11</v>
      </c>
      <c r="BG35" s="171">
        <v>11.11</v>
      </c>
      <c r="BH35" s="171">
        <v>11.11</v>
      </c>
      <c r="BI35" s="171">
        <v>11.11</v>
      </c>
      <c r="BJ35" s="171">
        <v>11.11</v>
      </c>
      <c r="BK35" s="171">
        <v>11.11</v>
      </c>
      <c r="BL35" s="171">
        <v>11.11</v>
      </c>
      <c r="BM35" s="171">
        <v>11.11</v>
      </c>
      <c r="BN35" s="171">
        <v>11.11</v>
      </c>
      <c r="BO35" s="171">
        <v>11.11</v>
      </c>
      <c r="BP35" s="171">
        <v>11.11</v>
      </c>
      <c r="BQ35" s="171">
        <v>11.11</v>
      </c>
      <c r="BR35" s="171">
        <v>11.11</v>
      </c>
      <c r="BS35" s="171">
        <v>11.11</v>
      </c>
      <c r="BT35" s="171">
        <v>11.11</v>
      </c>
      <c r="BU35" s="171">
        <v>9.52</v>
      </c>
      <c r="BV35" s="171">
        <v>9.52</v>
      </c>
      <c r="BW35" s="171">
        <v>9.52</v>
      </c>
      <c r="BX35" s="171">
        <v>9.52</v>
      </c>
      <c r="BY35" s="171">
        <v>9.52</v>
      </c>
      <c r="BZ35" s="171">
        <v>9.52</v>
      </c>
      <c r="CA35" s="171">
        <v>9.52</v>
      </c>
      <c r="CB35" s="171">
        <v>9.52</v>
      </c>
      <c r="CC35" s="171">
        <v>1271.8699999999999</v>
      </c>
      <c r="CD35" s="171">
        <v>288.33</v>
      </c>
      <c r="CE35" s="171">
        <v>288.33</v>
      </c>
      <c r="CF35" s="171">
        <v>288.33</v>
      </c>
      <c r="CG35" s="171">
        <v>288.33</v>
      </c>
      <c r="CH35" s="171">
        <v>917.26</v>
      </c>
      <c r="CI35" s="171">
        <v>288.33</v>
      </c>
      <c r="CJ35" s="171">
        <v>288.33</v>
      </c>
      <c r="CK35" s="171">
        <v>288.33</v>
      </c>
      <c r="CL35" s="171">
        <v>1271.8699999999999</v>
      </c>
      <c r="CM35" s="171">
        <v>917.26</v>
      </c>
      <c r="CN35" s="171">
        <v>288.33</v>
      </c>
      <c r="CO35" s="171">
        <v>288.33</v>
      </c>
      <c r="CP35" s="171">
        <v>288.33</v>
      </c>
      <c r="CQ35" s="171">
        <v>288.33</v>
      </c>
      <c r="CR35" s="171">
        <v>288.33</v>
      </c>
      <c r="CS35" s="171">
        <v>288.33</v>
      </c>
      <c r="CT35" s="171">
        <v>11.11</v>
      </c>
      <c r="CU35" s="171">
        <v>1271.8699999999999</v>
      </c>
      <c r="CV35" s="171">
        <v>692.96</v>
      </c>
      <c r="CW35" s="171">
        <v>917.26</v>
      </c>
      <c r="CX35" s="171">
        <v>288.33</v>
      </c>
      <c r="CY35" s="171">
        <v>288.33</v>
      </c>
      <c r="CZ35" s="171">
        <v>288.33</v>
      </c>
      <c r="DA35" s="171">
        <v>288.33</v>
      </c>
      <c r="DB35" s="171">
        <v>288.33</v>
      </c>
      <c r="DC35" s="171">
        <v>11.11</v>
      </c>
      <c r="DD35" s="171">
        <v>917.26</v>
      </c>
      <c r="DE35" s="171">
        <v>288.33</v>
      </c>
      <c r="DF35" s="171">
        <v>917.26</v>
      </c>
      <c r="DG35" s="171">
        <v>1271.8699999999999</v>
      </c>
      <c r="DH35" s="171">
        <v>917.26</v>
      </c>
      <c r="DI35" s="171">
        <v>692.96</v>
      </c>
      <c r="DJ35" s="171">
        <v>692.96</v>
      </c>
      <c r="DK35" s="171">
        <v>692.96</v>
      </c>
      <c r="DL35" s="171">
        <v>288.33</v>
      </c>
      <c r="DM35" s="171">
        <v>288.33</v>
      </c>
      <c r="DN35" s="171">
        <v>288.33</v>
      </c>
      <c r="DO35" s="171">
        <v>288.33</v>
      </c>
      <c r="DP35" s="171">
        <v>288.33</v>
      </c>
      <c r="DQ35" s="171">
        <v>288.33</v>
      </c>
      <c r="DR35" s="171">
        <v>288.33</v>
      </c>
      <c r="DS35" s="171">
        <v>288.33</v>
      </c>
      <c r="DT35" s="171">
        <v>288.33</v>
      </c>
      <c r="DU35" s="171">
        <v>288.33</v>
      </c>
      <c r="DV35" s="171">
        <v>288.33</v>
      </c>
      <c r="DW35" s="171">
        <v>288.33</v>
      </c>
      <c r="DX35" s="171">
        <v>288.33</v>
      </c>
      <c r="DY35" s="171">
        <v>11.11</v>
      </c>
      <c r="DZ35" s="171">
        <v>11.11</v>
      </c>
      <c r="EA35" s="171">
        <v>288.33</v>
      </c>
      <c r="EB35" s="171">
        <v>917.26</v>
      </c>
      <c r="EC35" s="171">
        <v>288.33</v>
      </c>
      <c r="ED35" s="171">
        <v>1271.8699999999999</v>
      </c>
      <c r="EE35" s="171">
        <v>917.26</v>
      </c>
      <c r="EF35" s="171">
        <v>288.33</v>
      </c>
      <c r="EG35" s="171">
        <v>288.33</v>
      </c>
      <c r="EH35" s="171">
        <v>288.33</v>
      </c>
      <c r="EI35" s="171">
        <v>288.33</v>
      </c>
      <c r="EJ35" s="171">
        <v>288.33</v>
      </c>
      <c r="EK35" s="171">
        <v>288.33</v>
      </c>
      <c r="EL35" s="171">
        <v>288.33</v>
      </c>
      <c r="EM35" s="171">
        <v>288.33</v>
      </c>
      <c r="EN35" s="171">
        <v>288.33</v>
      </c>
      <c r="EO35" s="171">
        <v>11.11</v>
      </c>
      <c r="EP35" s="171">
        <v>11.11</v>
      </c>
      <c r="EQ35" s="171">
        <v>11.11</v>
      </c>
      <c r="ER35" s="171">
        <v>11.11</v>
      </c>
    </row>
    <row r="36" spans="2:148" x14ac:dyDescent="0.25">
      <c r="D36" s="166" t="s">
        <v>1246</v>
      </c>
      <c r="E36" s="171">
        <f>+E34+E35</f>
        <v>10783.064999999999</v>
      </c>
      <c r="F36" s="171">
        <f t="shared" ref="F36:BP36" si="471">+F34+F35</f>
        <v>5001.2832480000006</v>
      </c>
      <c r="G36" s="171">
        <f t="shared" si="471"/>
        <v>2362.4799999999996</v>
      </c>
      <c r="H36" s="171">
        <f t="shared" si="471"/>
        <v>2362.4799999999996</v>
      </c>
      <c r="I36" s="171">
        <f t="shared" si="471"/>
        <v>1166.8748480000002</v>
      </c>
      <c r="J36" s="171">
        <f t="shared" si="471"/>
        <v>1166.8748480000002</v>
      </c>
      <c r="K36" s="171">
        <f t="shared" si="471"/>
        <v>811.80480000000011</v>
      </c>
      <c r="L36" s="171">
        <f t="shared" ref="L36" si="472">+L34+L35</f>
        <v>811.80480000000011</v>
      </c>
      <c r="M36" s="171">
        <f t="shared" ref="M36" si="473">+M34+M35</f>
        <v>970.6239680000001</v>
      </c>
      <c r="N36" s="171">
        <f t="shared" ref="N36" si="474">+N34+N35</f>
        <v>970.6239680000001</v>
      </c>
      <c r="O36" s="171">
        <f t="shared" ref="O36:P36" si="475">+O34+O35</f>
        <v>303.37176000000005</v>
      </c>
      <c r="P36" s="171">
        <f t="shared" si="475"/>
        <v>286.73048000000006</v>
      </c>
      <c r="Q36" s="171">
        <f t="shared" si="471"/>
        <v>675.06939200000011</v>
      </c>
      <c r="R36" s="171">
        <f t="shared" si="471"/>
        <v>428.84955199999996</v>
      </c>
      <c r="S36" s="171">
        <f t="shared" ref="S36" si="476">+S34+S35</f>
        <v>428.84955199999996</v>
      </c>
      <c r="T36" s="171">
        <f t="shared" ref="T36" si="477">+T34+T35</f>
        <v>428.84955199999996</v>
      </c>
      <c r="U36" s="171">
        <f t="shared" si="471"/>
        <v>4110.8136960000002</v>
      </c>
      <c r="V36" s="171">
        <f t="shared" si="471"/>
        <v>3011.2297520000002</v>
      </c>
      <c r="W36" s="171">
        <f t="shared" si="471"/>
        <v>1691.7691519999998</v>
      </c>
      <c r="X36" s="171">
        <f t="shared" si="471"/>
        <v>701.14560000000029</v>
      </c>
      <c r="Y36" s="171">
        <f t="shared" si="471"/>
        <v>735.56960000000026</v>
      </c>
      <c r="Z36" s="171">
        <f t="shared" ref="Z36" si="478">+Z34+Z35</f>
        <v>735.56960000000026</v>
      </c>
      <c r="AA36" s="171">
        <f t="shared" ref="AA36" si="479">+AA34+AA35</f>
        <v>711.21760000000017</v>
      </c>
      <c r="AB36" s="171">
        <f t="shared" ref="AB36" si="480">+AB34+AB35</f>
        <v>557.17153600000006</v>
      </c>
      <c r="AC36" s="171">
        <f t="shared" ref="AC36" si="481">+AC34+AC35</f>
        <v>557.17153600000006</v>
      </c>
      <c r="AD36" s="171">
        <f t="shared" ref="AD36" si="482">+AD34+AD35</f>
        <v>701.14560000000029</v>
      </c>
      <c r="AE36" s="171">
        <f t="shared" ref="AE36" si="483">+AE34+AE35</f>
        <v>559.89480000000003</v>
      </c>
      <c r="AF36" s="171">
        <f t="shared" ref="AF36" si="484">+AF34+AF35</f>
        <v>524.34004800000002</v>
      </c>
      <c r="AG36" s="171">
        <f t="shared" si="471"/>
        <v>524.34004800000002</v>
      </c>
      <c r="AH36" s="171">
        <f t="shared" ref="AH36" si="485">+AH34+AH35</f>
        <v>524.34004800000002</v>
      </c>
      <c r="AI36" s="171">
        <f t="shared" ref="AI36" si="486">+AI34+AI35</f>
        <v>524.34004800000002</v>
      </c>
      <c r="AJ36" s="171">
        <f t="shared" ref="AJ36" si="487">+AJ34+AJ35</f>
        <v>490.86663999999996</v>
      </c>
      <c r="AK36" s="171">
        <f t="shared" ref="AK36" si="488">+AK34+AK35</f>
        <v>1109.149152</v>
      </c>
      <c r="AL36" s="171">
        <f t="shared" si="471"/>
        <v>711.21760000000017</v>
      </c>
      <c r="AM36" s="171">
        <f t="shared" si="471"/>
        <v>711.21760000000017</v>
      </c>
      <c r="AN36" s="171">
        <f t="shared" si="471"/>
        <v>711.21760000000017</v>
      </c>
      <c r="AO36" s="171">
        <f t="shared" ref="AO36" si="489">+AO34+AO35</f>
        <v>711.21760000000017</v>
      </c>
      <c r="AP36" s="171">
        <f t="shared" ref="AP36" si="490">+AP34+AP35</f>
        <v>524.34004800000002</v>
      </c>
      <c r="AQ36" s="171">
        <f t="shared" ref="AQ36" si="491">+AQ34+AQ35</f>
        <v>388.622928</v>
      </c>
      <c r="AR36" s="171">
        <f t="shared" ref="AR36" si="492">+AR34+AR35</f>
        <v>279.35192000000006</v>
      </c>
      <c r="AS36" s="171">
        <f t="shared" si="471"/>
        <v>286.73048000000006</v>
      </c>
      <c r="AT36" s="171">
        <f t="shared" ref="AT36" si="493">+AT34+AT35</f>
        <v>3011.2297520000002</v>
      </c>
      <c r="AU36" s="171">
        <f t="shared" ref="AU36" si="494">+AU34+AU35</f>
        <v>1109.1473599999999</v>
      </c>
      <c r="AV36" s="171">
        <f t="shared" ref="AV36" si="495">+AV34+AV35</f>
        <v>774.6768000000003</v>
      </c>
      <c r="AW36" s="171">
        <f t="shared" ref="AW36" si="496">+AW34+AW35</f>
        <v>452.88564799999995</v>
      </c>
      <c r="AX36" s="171">
        <f t="shared" ref="AX36" si="497">+AX34+AX35</f>
        <v>490.86663999999996</v>
      </c>
      <c r="AY36" s="171">
        <f t="shared" ref="AY36" si="498">+AY34+AY35</f>
        <v>428.84955199999996</v>
      </c>
      <c r="AZ36" s="171">
        <f t="shared" si="471"/>
        <v>321.42043200000001</v>
      </c>
      <c r="BA36" s="171">
        <f t="shared" ref="BA36" si="499">+BA34+BA35</f>
        <v>347.94696000000005</v>
      </c>
      <c r="BB36" s="171">
        <f t="shared" ref="BB36" si="500">+BB34+BB35</f>
        <v>313.03412800000001</v>
      </c>
      <c r="BC36" s="171">
        <f t="shared" si="471"/>
        <v>313.03412800000001</v>
      </c>
      <c r="BD36" s="171">
        <f t="shared" si="471"/>
        <v>330.0548</v>
      </c>
      <c r="BE36" s="171">
        <f t="shared" ref="BE36" si="501">+BE34+BE35</f>
        <v>286.73048000000006</v>
      </c>
      <c r="BF36" s="171">
        <f t="shared" ref="BF36" si="502">+BF34+BF35</f>
        <v>286.73048000000006</v>
      </c>
      <c r="BG36" s="171">
        <f t="shared" ref="BG36" si="503">+BG34+BG35</f>
        <v>286.73048000000006</v>
      </c>
      <c r="BH36" s="171">
        <f t="shared" ref="BH36" si="504">+BH34+BH35</f>
        <v>197.35064</v>
      </c>
      <c r="BI36" s="171">
        <f t="shared" ref="BI36" si="505">+BI34+BI35</f>
        <v>197.35064</v>
      </c>
      <c r="BJ36" s="171">
        <f t="shared" ref="BJ36" si="506">+BJ34+BJ35</f>
        <v>197.35064</v>
      </c>
      <c r="BK36" s="171">
        <f t="shared" ref="BK36" si="507">+BK34+BK35</f>
        <v>197.35064</v>
      </c>
      <c r="BL36" s="171">
        <f t="shared" ref="BL36" si="508">+BL34+BL35</f>
        <v>197.35064</v>
      </c>
      <c r="BM36" s="171">
        <f t="shared" ref="BM36" si="509">+BM34+BM35</f>
        <v>197.35064</v>
      </c>
      <c r="BN36" s="171">
        <f t="shared" ref="BN36" si="510">+BN34+BN35</f>
        <v>197.35064</v>
      </c>
      <c r="BO36" s="171">
        <f t="shared" si="471"/>
        <v>197.35064</v>
      </c>
      <c r="BP36" s="171">
        <f t="shared" si="471"/>
        <v>197.35064</v>
      </c>
      <c r="BQ36" s="171">
        <f t="shared" ref="BQ36" si="511">+BQ34+BQ35</f>
        <v>197.35064</v>
      </c>
      <c r="BR36" s="171">
        <f t="shared" ref="BR36" si="512">+BR34+BR35</f>
        <v>197.35064</v>
      </c>
      <c r="BS36" s="171">
        <f t="shared" ref="BS36" si="513">+BS34+BS35</f>
        <v>197.35064</v>
      </c>
      <c r="BT36" s="171">
        <f t="shared" ref="BT36" si="514">+BT34+BT35</f>
        <v>197.35064</v>
      </c>
      <c r="BU36" s="171">
        <f t="shared" ref="BU36" si="515">+BU34+BU35</f>
        <v>195.76064000000002</v>
      </c>
      <c r="BV36" s="171">
        <f t="shared" ref="BV36" si="516">+BV34+BV35</f>
        <v>195.76064000000002</v>
      </c>
      <c r="BW36" s="171">
        <f t="shared" ref="BW36" si="517">+BW34+BW35</f>
        <v>195.76064000000002</v>
      </c>
      <c r="BX36" s="171">
        <f t="shared" ref="BX36" si="518">+BX34+BX35</f>
        <v>195.76064000000002</v>
      </c>
      <c r="BY36" s="171">
        <f t="shared" ref="BY36" si="519">+BY34+BY35</f>
        <v>195.76064000000002</v>
      </c>
      <c r="BZ36" s="171">
        <f t="shared" ref="BZ36" si="520">+BZ34+BZ35</f>
        <v>195.76064000000002</v>
      </c>
      <c r="CA36" s="171">
        <f t="shared" ref="CA36" si="521">+CA34+CA35</f>
        <v>195.76064000000002</v>
      </c>
      <c r="CB36" s="171">
        <f t="shared" ref="CB36" si="522">+CB34+CB35</f>
        <v>195.76064000000002</v>
      </c>
      <c r="CC36" s="171">
        <f t="shared" ref="CC36" si="523">+CC34+CC35</f>
        <v>1691.7691519999998</v>
      </c>
      <c r="CD36" s="171">
        <f t="shared" ref="CD36" si="524">+CD34+CD35</f>
        <v>559.89480000000003</v>
      </c>
      <c r="CE36" s="171">
        <f t="shared" ref="CE36" si="525">+CE34+CE35</f>
        <v>490.86663999999996</v>
      </c>
      <c r="CF36" s="171">
        <f t="shared" ref="CF36" si="526">+CF34+CF35</f>
        <v>313.03412800000001</v>
      </c>
      <c r="CG36" s="171">
        <f t="shared" ref="CG36" si="527">+CG34+CG35</f>
        <v>490.86663999999996</v>
      </c>
      <c r="CH36" s="171">
        <f t="shared" ref="CH36" si="528">+CH34+CH35</f>
        <v>970.6239680000001</v>
      </c>
      <c r="CI36" s="171">
        <f t="shared" ref="CI36" si="529">+CI34+CI35</f>
        <v>347.94696000000005</v>
      </c>
      <c r="CJ36" s="171">
        <f t="shared" ref="CJ36" si="530">+CJ34+CJ35</f>
        <v>557.17153600000006</v>
      </c>
      <c r="CK36" s="171">
        <f t="shared" ref="CK36:DG36" si="531">+CK34+CK35</f>
        <v>347.94696000000005</v>
      </c>
      <c r="CL36" s="171">
        <f t="shared" si="531"/>
        <v>1691.7691519999998</v>
      </c>
      <c r="CM36" s="171">
        <f t="shared" si="531"/>
        <v>970.6239680000001</v>
      </c>
      <c r="CN36" s="171">
        <f t="shared" ref="CN36" si="532">+CN34+CN35</f>
        <v>557.17153600000006</v>
      </c>
      <c r="CO36" s="171">
        <f t="shared" ref="CO36" si="533">+CO34+CO35</f>
        <v>313.89038400000004</v>
      </c>
      <c r="CP36" s="171">
        <f t="shared" si="531"/>
        <v>388.622928</v>
      </c>
      <c r="CQ36" s="171">
        <f t="shared" ref="CQ36" si="534">+CQ34+CQ35</f>
        <v>313.03412800000001</v>
      </c>
      <c r="CR36" s="171">
        <f t="shared" ref="CR36" si="535">+CR34+CR35</f>
        <v>313.03412800000001</v>
      </c>
      <c r="CS36" s="171">
        <f t="shared" ref="CS36" si="536">+CS34+CS35</f>
        <v>313.03412800000001</v>
      </c>
      <c r="CT36" s="171">
        <f t="shared" si="531"/>
        <v>279.35192000000006</v>
      </c>
      <c r="CU36" s="171">
        <f t="shared" si="531"/>
        <v>2247.7464559999999</v>
      </c>
      <c r="CV36" s="171">
        <f t="shared" si="531"/>
        <v>702.6224000000002</v>
      </c>
      <c r="CW36" s="171">
        <f t="shared" si="531"/>
        <v>1072.180192</v>
      </c>
      <c r="CX36" s="171">
        <f t="shared" ref="CX36" si="537">+CX34+CX35</f>
        <v>394.59169599999996</v>
      </c>
      <c r="CY36" s="171">
        <f t="shared" ref="CY36" si="538">+CY34+CY35</f>
        <v>394.59169599999996</v>
      </c>
      <c r="CZ36" s="171">
        <f t="shared" ref="CZ36" si="539">+CZ34+CZ35</f>
        <v>394.59169599999996</v>
      </c>
      <c r="DA36" s="171">
        <f t="shared" ref="DA36" si="540">+DA34+DA35</f>
        <v>313.89038400000004</v>
      </c>
      <c r="DB36" s="171">
        <f t="shared" ref="DB36" si="541">+DB34+DB35</f>
        <v>392.39611200000007</v>
      </c>
      <c r="DC36" s="171">
        <f t="shared" ref="DC36" si="542">+DC34+DC35</f>
        <v>286.73048000000006</v>
      </c>
      <c r="DD36" s="171">
        <f t="shared" ref="DD36" si="543">+DD34+DD35</f>
        <v>1072.180192</v>
      </c>
      <c r="DE36" s="171">
        <f t="shared" si="531"/>
        <v>313.03412800000001</v>
      </c>
      <c r="DF36" s="171">
        <f t="shared" si="531"/>
        <v>970.6239680000001</v>
      </c>
      <c r="DG36" s="171">
        <f t="shared" si="531"/>
        <v>2247.7464559999999</v>
      </c>
      <c r="DH36" s="171">
        <f t="shared" ref="DH36" si="544">+DH34+DH35</f>
        <v>1109.149152</v>
      </c>
      <c r="DI36" s="171">
        <f t="shared" ref="DI36" si="545">+DI34+DI35</f>
        <v>702.6224000000002</v>
      </c>
      <c r="DJ36" s="171">
        <f t="shared" ref="DJ36" si="546">+DJ34+DJ35</f>
        <v>702.6224000000002</v>
      </c>
      <c r="DK36" s="171">
        <f t="shared" ref="DK36" si="547">+DK34+DK35</f>
        <v>702.6224000000002</v>
      </c>
      <c r="DL36" s="171">
        <f t="shared" ref="DL36" si="548">+DL34+DL35</f>
        <v>490.86663999999996</v>
      </c>
      <c r="DM36" s="171">
        <f t="shared" ref="DM36" si="549">+DM34+DM35</f>
        <v>490.86663999999996</v>
      </c>
      <c r="DN36" s="171">
        <f t="shared" ref="DN36" si="550">+DN34+DN35</f>
        <v>394.59169599999996</v>
      </c>
      <c r="DO36" s="171">
        <f t="shared" ref="DO36" si="551">+DO34+DO35</f>
        <v>394.59169599999996</v>
      </c>
      <c r="DP36" s="171">
        <f t="shared" ref="DP36" si="552">+DP34+DP35</f>
        <v>557.17153600000006</v>
      </c>
      <c r="DQ36" s="171">
        <f t="shared" ref="DQ36" si="553">+DQ34+DQ35</f>
        <v>557.17153600000006</v>
      </c>
      <c r="DR36" s="171">
        <f t="shared" ref="DR36" si="554">+DR34+DR35</f>
        <v>394.59169599999996</v>
      </c>
      <c r="DS36" s="171">
        <f t="shared" ref="DS36" si="555">+DS34+DS35</f>
        <v>313.89038400000004</v>
      </c>
      <c r="DT36" s="171">
        <f t="shared" ref="DT36:DU36" si="556">+DT34+DT35</f>
        <v>394.59169599999996</v>
      </c>
      <c r="DU36" s="171">
        <f t="shared" si="556"/>
        <v>313.03412800000001</v>
      </c>
      <c r="DV36" s="171">
        <f t="shared" ref="DV36:DW36" si="557">+DV34+DV35</f>
        <v>313.03412800000001</v>
      </c>
      <c r="DW36" s="171">
        <f t="shared" si="557"/>
        <v>313.03412800000001</v>
      </c>
      <c r="DX36" s="171">
        <f t="shared" ref="DX36" si="558">+DX34+DX35</f>
        <v>313.03412800000001</v>
      </c>
      <c r="DY36" s="171">
        <f t="shared" ref="DY36" si="559">+DY34+DY35</f>
        <v>286.73048000000006</v>
      </c>
      <c r="DZ36" s="171">
        <f t="shared" ref="DZ36:EA36" si="560">+DZ34+DZ35</f>
        <v>286.73048000000006</v>
      </c>
      <c r="EA36" s="171">
        <f t="shared" si="560"/>
        <v>394.59169599999996</v>
      </c>
      <c r="EB36" s="171">
        <f t="shared" ref="EB36:EC36" si="561">+EB34+EB35</f>
        <v>1109.149152</v>
      </c>
      <c r="EC36" s="171">
        <f t="shared" si="561"/>
        <v>313.89038400000004</v>
      </c>
      <c r="ED36" s="171">
        <f t="shared" ref="ED36" si="562">+ED34+ED35</f>
        <v>2247.7464559999999</v>
      </c>
      <c r="EE36" s="171">
        <f t="shared" ref="EE36:EQ36" si="563">+EE34+EE35</f>
        <v>1109.149152</v>
      </c>
      <c r="EF36" s="171">
        <f t="shared" si="563"/>
        <v>428.84955199999996</v>
      </c>
      <c r="EG36" s="171">
        <f t="shared" si="563"/>
        <v>394.59169599999996</v>
      </c>
      <c r="EH36" s="171">
        <f t="shared" si="563"/>
        <v>490.86663999999996</v>
      </c>
      <c r="EI36" s="171">
        <f t="shared" si="563"/>
        <v>490.86663999999996</v>
      </c>
      <c r="EJ36" s="171">
        <f t="shared" si="563"/>
        <v>557.17153600000006</v>
      </c>
      <c r="EK36" s="171">
        <f t="shared" si="563"/>
        <v>394.59169599999996</v>
      </c>
      <c r="EL36" s="171">
        <f t="shared" si="563"/>
        <v>394.59169599999996</v>
      </c>
      <c r="EM36" s="171">
        <f t="shared" si="563"/>
        <v>394.59169599999996</v>
      </c>
      <c r="EN36" s="171">
        <f t="shared" si="563"/>
        <v>313.89038400000004</v>
      </c>
      <c r="EO36" s="171">
        <f t="shared" si="563"/>
        <v>279.35192000000006</v>
      </c>
      <c r="EP36" s="171">
        <f t="shared" si="563"/>
        <v>279.35192000000006</v>
      </c>
      <c r="EQ36" s="171">
        <f t="shared" si="563"/>
        <v>286.73048000000006</v>
      </c>
      <c r="ER36" s="171">
        <f t="shared" ref="ER36" si="564">+ER34+ER35</f>
        <v>286.73048000000006</v>
      </c>
    </row>
    <row r="37" spans="2:148" x14ac:dyDescent="0.25">
      <c r="D37" s="166" t="s">
        <v>1247</v>
      </c>
      <c r="E37" s="171">
        <v>0</v>
      </c>
      <c r="F37" s="171">
        <v>0</v>
      </c>
      <c r="G37" s="171">
        <v>0</v>
      </c>
      <c r="H37" s="171">
        <v>0</v>
      </c>
      <c r="I37" s="171">
        <v>0</v>
      </c>
      <c r="J37" s="171">
        <v>0</v>
      </c>
      <c r="K37" s="171">
        <v>0</v>
      </c>
      <c r="L37" s="171">
        <v>0</v>
      </c>
      <c r="M37" s="171">
        <v>0</v>
      </c>
      <c r="N37" s="171">
        <v>0</v>
      </c>
      <c r="O37" s="171">
        <v>0</v>
      </c>
      <c r="P37" s="171">
        <v>0</v>
      </c>
      <c r="Q37" s="171">
        <v>0</v>
      </c>
      <c r="R37" s="171">
        <v>0</v>
      </c>
      <c r="S37" s="171">
        <v>0</v>
      </c>
      <c r="T37" s="171">
        <v>0</v>
      </c>
      <c r="U37" s="171">
        <v>0</v>
      </c>
      <c r="V37" s="171">
        <v>0</v>
      </c>
      <c r="W37" s="171">
        <v>0</v>
      </c>
      <c r="X37" s="171">
        <v>0</v>
      </c>
      <c r="Y37" s="171">
        <v>0</v>
      </c>
      <c r="Z37" s="171">
        <v>0</v>
      </c>
      <c r="AA37" s="171">
        <v>0</v>
      </c>
      <c r="AB37" s="171">
        <v>0</v>
      </c>
      <c r="AC37" s="171">
        <v>0</v>
      </c>
      <c r="AD37" s="171">
        <v>0</v>
      </c>
      <c r="AE37" s="171">
        <v>0</v>
      </c>
      <c r="AF37" s="171">
        <v>0</v>
      </c>
      <c r="AG37" s="171">
        <v>0</v>
      </c>
      <c r="AH37" s="171">
        <v>0</v>
      </c>
      <c r="AI37" s="171">
        <v>0</v>
      </c>
      <c r="AJ37" s="171">
        <v>0</v>
      </c>
      <c r="AK37" s="171">
        <v>0</v>
      </c>
      <c r="AL37" s="171">
        <v>0</v>
      </c>
      <c r="AM37" s="171">
        <v>0</v>
      </c>
      <c r="AN37" s="171">
        <v>0</v>
      </c>
      <c r="AO37" s="171">
        <v>0</v>
      </c>
      <c r="AP37" s="171">
        <v>0</v>
      </c>
      <c r="AQ37" s="171">
        <v>0</v>
      </c>
      <c r="AR37" s="171">
        <v>0</v>
      </c>
      <c r="AS37" s="171">
        <v>0</v>
      </c>
      <c r="AT37" s="171">
        <v>0</v>
      </c>
      <c r="AU37" s="171">
        <v>0</v>
      </c>
      <c r="AV37" s="171">
        <v>0</v>
      </c>
      <c r="AW37" s="171">
        <v>0</v>
      </c>
      <c r="AX37" s="171">
        <v>0</v>
      </c>
      <c r="AY37" s="171">
        <v>0</v>
      </c>
      <c r="AZ37" s="171">
        <v>0</v>
      </c>
      <c r="BA37" s="171">
        <v>0</v>
      </c>
      <c r="BB37" s="171">
        <v>0</v>
      </c>
      <c r="BC37" s="171">
        <v>0</v>
      </c>
      <c r="BD37" s="171">
        <v>0</v>
      </c>
      <c r="BE37" s="171">
        <v>0</v>
      </c>
      <c r="BF37" s="171">
        <v>0</v>
      </c>
      <c r="BG37" s="171">
        <v>0</v>
      </c>
      <c r="BH37" s="171">
        <v>0</v>
      </c>
      <c r="BI37" s="171">
        <v>0</v>
      </c>
      <c r="BJ37" s="171">
        <v>0</v>
      </c>
      <c r="BK37" s="171">
        <v>0</v>
      </c>
      <c r="BL37" s="171">
        <v>0</v>
      </c>
      <c r="BM37" s="171">
        <v>0</v>
      </c>
      <c r="BN37" s="171">
        <v>0</v>
      </c>
      <c r="BO37" s="171">
        <v>0</v>
      </c>
      <c r="BP37" s="171">
        <v>0</v>
      </c>
      <c r="BQ37" s="171">
        <v>0</v>
      </c>
      <c r="BR37" s="171">
        <v>0</v>
      </c>
      <c r="BS37" s="171">
        <v>0</v>
      </c>
      <c r="BT37" s="171">
        <v>0</v>
      </c>
      <c r="BU37" s="171">
        <v>0</v>
      </c>
      <c r="BV37" s="171">
        <v>0</v>
      </c>
      <c r="BW37" s="171">
        <v>0</v>
      </c>
      <c r="BX37" s="171">
        <v>0</v>
      </c>
      <c r="BY37" s="171">
        <v>0</v>
      </c>
      <c r="BZ37" s="171">
        <v>0</v>
      </c>
      <c r="CA37" s="171">
        <v>0</v>
      </c>
      <c r="CB37" s="171">
        <v>0</v>
      </c>
      <c r="CC37" s="171">
        <v>0</v>
      </c>
      <c r="CD37" s="171">
        <v>0</v>
      </c>
      <c r="CE37" s="171">
        <v>0</v>
      </c>
      <c r="CF37" s="171">
        <v>0</v>
      </c>
      <c r="CG37" s="171">
        <v>0</v>
      </c>
      <c r="CH37" s="171">
        <v>0</v>
      </c>
      <c r="CI37" s="171">
        <v>0</v>
      </c>
      <c r="CJ37" s="171">
        <v>0</v>
      </c>
      <c r="CK37" s="171">
        <v>0</v>
      </c>
      <c r="CL37" s="171">
        <v>0</v>
      </c>
      <c r="CM37" s="171">
        <v>0</v>
      </c>
      <c r="CN37" s="171">
        <v>0</v>
      </c>
      <c r="CO37" s="171">
        <v>0</v>
      </c>
      <c r="CP37" s="171">
        <v>0</v>
      </c>
      <c r="CQ37" s="171">
        <v>0</v>
      </c>
      <c r="CR37" s="171">
        <v>0</v>
      </c>
      <c r="CS37" s="171">
        <v>0</v>
      </c>
      <c r="CT37" s="171">
        <v>0</v>
      </c>
      <c r="CU37" s="171">
        <v>0</v>
      </c>
      <c r="CV37" s="171">
        <v>0</v>
      </c>
      <c r="CW37" s="171">
        <v>0</v>
      </c>
      <c r="CX37" s="171">
        <v>0</v>
      </c>
      <c r="CY37" s="171">
        <v>0</v>
      </c>
      <c r="CZ37" s="171">
        <v>0</v>
      </c>
      <c r="DA37" s="171">
        <v>0</v>
      </c>
      <c r="DB37" s="171">
        <v>0</v>
      </c>
      <c r="DC37" s="171">
        <v>0</v>
      </c>
      <c r="DD37" s="171">
        <v>0</v>
      </c>
      <c r="DE37" s="171">
        <v>0</v>
      </c>
      <c r="DF37" s="171">
        <v>0</v>
      </c>
      <c r="DG37" s="171">
        <v>0</v>
      </c>
      <c r="DH37" s="171">
        <v>0</v>
      </c>
      <c r="DI37" s="171">
        <v>0</v>
      </c>
      <c r="DJ37" s="171">
        <v>0</v>
      </c>
      <c r="DK37" s="171">
        <v>0</v>
      </c>
      <c r="DL37" s="171">
        <v>0</v>
      </c>
      <c r="DM37" s="171">
        <v>0</v>
      </c>
      <c r="DN37" s="171">
        <v>0</v>
      </c>
      <c r="DO37" s="171">
        <v>0</v>
      </c>
      <c r="DP37" s="171">
        <v>0</v>
      </c>
      <c r="DQ37" s="171">
        <v>0</v>
      </c>
      <c r="DR37" s="171">
        <v>0</v>
      </c>
      <c r="DS37" s="171">
        <v>0</v>
      </c>
      <c r="DT37" s="171">
        <v>0</v>
      </c>
      <c r="DU37" s="171">
        <v>0</v>
      </c>
      <c r="DV37" s="171">
        <v>0</v>
      </c>
      <c r="DW37" s="171">
        <v>0</v>
      </c>
      <c r="DX37" s="171">
        <v>0</v>
      </c>
      <c r="DY37" s="171">
        <v>0</v>
      </c>
      <c r="DZ37" s="171">
        <v>0</v>
      </c>
      <c r="EA37" s="171">
        <v>0</v>
      </c>
      <c r="EB37" s="171">
        <v>0</v>
      </c>
      <c r="EC37" s="171">
        <v>0</v>
      </c>
      <c r="ED37" s="171">
        <v>0</v>
      </c>
      <c r="EE37" s="171">
        <v>0</v>
      </c>
      <c r="EF37" s="171">
        <v>0</v>
      </c>
      <c r="EG37" s="171">
        <v>0</v>
      </c>
      <c r="EH37" s="171">
        <v>0</v>
      </c>
      <c r="EI37" s="171">
        <v>0</v>
      </c>
      <c r="EJ37" s="171">
        <v>0</v>
      </c>
      <c r="EK37" s="171">
        <v>0</v>
      </c>
      <c r="EL37" s="171">
        <v>0</v>
      </c>
      <c r="EM37" s="171">
        <v>0</v>
      </c>
      <c r="EN37" s="171">
        <v>0</v>
      </c>
      <c r="EO37" s="171">
        <v>0</v>
      </c>
      <c r="EP37" s="171">
        <v>0</v>
      </c>
      <c r="EQ37" s="171">
        <v>0</v>
      </c>
      <c r="ER37" s="171">
        <v>0</v>
      </c>
    </row>
    <row r="38" spans="2:148" x14ac:dyDescent="0.25">
      <c r="D38" s="166" t="s">
        <v>1248</v>
      </c>
      <c r="E38" s="171">
        <f>+E36+E37</f>
        <v>10783.064999999999</v>
      </c>
      <c r="F38" s="171">
        <f t="shared" ref="F38:BP38" si="565">+F36+F37</f>
        <v>5001.2832480000006</v>
      </c>
      <c r="G38" s="171">
        <f t="shared" si="565"/>
        <v>2362.4799999999996</v>
      </c>
      <c r="H38" s="171">
        <f t="shared" si="565"/>
        <v>2362.4799999999996</v>
      </c>
      <c r="I38" s="171">
        <f t="shared" si="565"/>
        <v>1166.8748480000002</v>
      </c>
      <c r="J38" s="171">
        <f t="shared" si="565"/>
        <v>1166.8748480000002</v>
      </c>
      <c r="K38" s="171">
        <f t="shared" si="565"/>
        <v>811.80480000000011</v>
      </c>
      <c r="L38" s="171">
        <f t="shared" ref="L38" si="566">+L36+L37</f>
        <v>811.80480000000011</v>
      </c>
      <c r="M38" s="171">
        <f t="shared" ref="M38" si="567">+M36+M37</f>
        <v>970.6239680000001</v>
      </c>
      <c r="N38" s="171">
        <f t="shared" ref="N38" si="568">+N36+N37</f>
        <v>970.6239680000001</v>
      </c>
      <c r="O38" s="171">
        <f t="shared" ref="O38:P38" si="569">+O36+O37</f>
        <v>303.37176000000005</v>
      </c>
      <c r="P38" s="171">
        <f t="shared" si="569"/>
        <v>286.73048000000006</v>
      </c>
      <c r="Q38" s="171">
        <f t="shared" si="565"/>
        <v>675.06939200000011</v>
      </c>
      <c r="R38" s="171">
        <f t="shared" si="565"/>
        <v>428.84955199999996</v>
      </c>
      <c r="S38" s="171">
        <f t="shared" ref="S38" si="570">+S36+S37</f>
        <v>428.84955199999996</v>
      </c>
      <c r="T38" s="171">
        <f t="shared" ref="T38" si="571">+T36+T37</f>
        <v>428.84955199999996</v>
      </c>
      <c r="U38" s="171">
        <f t="shared" si="565"/>
        <v>4110.8136960000002</v>
      </c>
      <c r="V38" s="171">
        <f t="shared" si="565"/>
        <v>3011.2297520000002</v>
      </c>
      <c r="W38" s="171">
        <f t="shared" si="565"/>
        <v>1691.7691519999998</v>
      </c>
      <c r="X38" s="171">
        <f t="shared" si="565"/>
        <v>701.14560000000029</v>
      </c>
      <c r="Y38" s="171">
        <f t="shared" si="565"/>
        <v>735.56960000000026</v>
      </c>
      <c r="Z38" s="171">
        <f t="shared" ref="Z38" si="572">+Z36+Z37</f>
        <v>735.56960000000026</v>
      </c>
      <c r="AA38" s="171">
        <f t="shared" ref="AA38" si="573">+AA36+AA37</f>
        <v>711.21760000000017</v>
      </c>
      <c r="AB38" s="171">
        <f t="shared" ref="AB38" si="574">+AB36+AB37</f>
        <v>557.17153600000006</v>
      </c>
      <c r="AC38" s="171">
        <f t="shared" ref="AC38" si="575">+AC36+AC37</f>
        <v>557.17153600000006</v>
      </c>
      <c r="AD38" s="171">
        <f t="shared" ref="AD38" si="576">+AD36+AD37</f>
        <v>701.14560000000029</v>
      </c>
      <c r="AE38" s="171">
        <f t="shared" ref="AE38" si="577">+AE36+AE37</f>
        <v>559.89480000000003</v>
      </c>
      <c r="AF38" s="171">
        <f t="shared" ref="AF38" si="578">+AF36+AF37</f>
        <v>524.34004800000002</v>
      </c>
      <c r="AG38" s="171">
        <f t="shared" si="565"/>
        <v>524.34004800000002</v>
      </c>
      <c r="AH38" s="171">
        <f t="shared" ref="AH38" si="579">+AH36+AH37</f>
        <v>524.34004800000002</v>
      </c>
      <c r="AI38" s="171">
        <f t="shared" ref="AI38" si="580">+AI36+AI37</f>
        <v>524.34004800000002</v>
      </c>
      <c r="AJ38" s="171">
        <f t="shared" ref="AJ38" si="581">+AJ36+AJ37</f>
        <v>490.86663999999996</v>
      </c>
      <c r="AK38" s="171">
        <f t="shared" ref="AK38" si="582">+AK36+AK37</f>
        <v>1109.149152</v>
      </c>
      <c r="AL38" s="171">
        <f t="shared" si="565"/>
        <v>711.21760000000017</v>
      </c>
      <c r="AM38" s="171">
        <f t="shared" si="565"/>
        <v>711.21760000000017</v>
      </c>
      <c r="AN38" s="171">
        <f t="shared" si="565"/>
        <v>711.21760000000017</v>
      </c>
      <c r="AO38" s="171">
        <f t="shared" ref="AO38" si="583">+AO36+AO37</f>
        <v>711.21760000000017</v>
      </c>
      <c r="AP38" s="171">
        <f t="shared" ref="AP38" si="584">+AP36+AP37</f>
        <v>524.34004800000002</v>
      </c>
      <c r="AQ38" s="171">
        <f t="shared" ref="AQ38" si="585">+AQ36+AQ37</f>
        <v>388.622928</v>
      </c>
      <c r="AR38" s="171">
        <f t="shared" ref="AR38" si="586">+AR36+AR37</f>
        <v>279.35192000000006</v>
      </c>
      <c r="AS38" s="171">
        <f t="shared" si="565"/>
        <v>286.73048000000006</v>
      </c>
      <c r="AT38" s="171">
        <f t="shared" ref="AT38" si="587">+AT36+AT37</f>
        <v>3011.2297520000002</v>
      </c>
      <c r="AU38" s="171">
        <f t="shared" ref="AU38" si="588">+AU36+AU37</f>
        <v>1109.1473599999999</v>
      </c>
      <c r="AV38" s="171">
        <f t="shared" ref="AV38" si="589">+AV36+AV37</f>
        <v>774.6768000000003</v>
      </c>
      <c r="AW38" s="171">
        <f t="shared" ref="AW38" si="590">+AW36+AW37</f>
        <v>452.88564799999995</v>
      </c>
      <c r="AX38" s="171">
        <f t="shared" ref="AX38" si="591">+AX36+AX37</f>
        <v>490.86663999999996</v>
      </c>
      <c r="AY38" s="171">
        <f t="shared" ref="AY38" si="592">+AY36+AY37</f>
        <v>428.84955199999996</v>
      </c>
      <c r="AZ38" s="171">
        <f t="shared" si="565"/>
        <v>321.42043200000001</v>
      </c>
      <c r="BA38" s="171">
        <f t="shared" ref="BA38" si="593">+BA36+BA37</f>
        <v>347.94696000000005</v>
      </c>
      <c r="BB38" s="171">
        <f t="shared" ref="BB38" si="594">+BB36+BB37</f>
        <v>313.03412800000001</v>
      </c>
      <c r="BC38" s="171">
        <f t="shared" si="565"/>
        <v>313.03412800000001</v>
      </c>
      <c r="BD38" s="171">
        <f t="shared" si="565"/>
        <v>330.0548</v>
      </c>
      <c r="BE38" s="171">
        <f t="shared" ref="BE38" si="595">+BE36+BE37</f>
        <v>286.73048000000006</v>
      </c>
      <c r="BF38" s="171">
        <f t="shared" ref="BF38" si="596">+BF36+BF37</f>
        <v>286.73048000000006</v>
      </c>
      <c r="BG38" s="171">
        <f t="shared" ref="BG38" si="597">+BG36+BG37</f>
        <v>286.73048000000006</v>
      </c>
      <c r="BH38" s="171">
        <f t="shared" ref="BH38" si="598">+BH36+BH37</f>
        <v>197.35064</v>
      </c>
      <c r="BI38" s="171">
        <f t="shared" ref="BI38" si="599">+BI36+BI37</f>
        <v>197.35064</v>
      </c>
      <c r="BJ38" s="171">
        <f t="shared" ref="BJ38" si="600">+BJ36+BJ37</f>
        <v>197.35064</v>
      </c>
      <c r="BK38" s="171">
        <f t="shared" ref="BK38" si="601">+BK36+BK37</f>
        <v>197.35064</v>
      </c>
      <c r="BL38" s="171">
        <f t="shared" ref="BL38" si="602">+BL36+BL37</f>
        <v>197.35064</v>
      </c>
      <c r="BM38" s="171">
        <f t="shared" ref="BM38" si="603">+BM36+BM37</f>
        <v>197.35064</v>
      </c>
      <c r="BN38" s="171">
        <f t="shared" ref="BN38" si="604">+BN36+BN37</f>
        <v>197.35064</v>
      </c>
      <c r="BO38" s="171">
        <f t="shared" si="565"/>
        <v>197.35064</v>
      </c>
      <c r="BP38" s="171">
        <f t="shared" si="565"/>
        <v>197.35064</v>
      </c>
      <c r="BQ38" s="171">
        <f t="shared" ref="BQ38" si="605">+BQ36+BQ37</f>
        <v>197.35064</v>
      </c>
      <c r="BR38" s="171">
        <f t="shared" ref="BR38" si="606">+BR36+BR37</f>
        <v>197.35064</v>
      </c>
      <c r="BS38" s="171">
        <f t="shared" ref="BS38" si="607">+BS36+BS37</f>
        <v>197.35064</v>
      </c>
      <c r="BT38" s="171">
        <f t="shared" ref="BT38" si="608">+BT36+BT37</f>
        <v>197.35064</v>
      </c>
      <c r="BU38" s="171">
        <f t="shared" ref="BU38" si="609">+BU36+BU37</f>
        <v>195.76064000000002</v>
      </c>
      <c r="BV38" s="171">
        <f t="shared" ref="BV38" si="610">+BV36+BV37</f>
        <v>195.76064000000002</v>
      </c>
      <c r="BW38" s="171">
        <f t="shared" ref="BW38" si="611">+BW36+BW37</f>
        <v>195.76064000000002</v>
      </c>
      <c r="BX38" s="171">
        <f t="shared" ref="BX38" si="612">+BX36+BX37</f>
        <v>195.76064000000002</v>
      </c>
      <c r="BY38" s="171">
        <f t="shared" ref="BY38" si="613">+BY36+BY37</f>
        <v>195.76064000000002</v>
      </c>
      <c r="BZ38" s="171">
        <f t="shared" ref="BZ38" si="614">+BZ36+BZ37</f>
        <v>195.76064000000002</v>
      </c>
      <c r="CA38" s="171">
        <f t="shared" ref="CA38" si="615">+CA36+CA37</f>
        <v>195.76064000000002</v>
      </c>
      <c r="CB38" s="171">
        <f t="shared" ref="CB38" si="616">+CB36+CB37</f>
        <v>195.76064000000002</v>
      </c>
      <c r="CC38" s="171">
        <f t="shared" ref="CC38" si="617">+CC36+CC37</f>
        <v>1691.7691519999998</v>
      </c>
      <c r="CD38" s="171">
        <f t="shared" ref="CD38" si="618">+CD36+CD37</f>
        <v>559.89480000000003</v>
      </c>
      <c r="CE38" s="171">
        <f t="shared" ref="CE38" si="619">+CE36+CE37</f>
        <v>490.86663999999996</v>
      </c>
      <c r="CF38" s="171">
        <f t="shared" ref="CF38" si="620">+CF36+CF37</f>
        <v>313.03412800000001</v>
      </c>
      <c r="CG38" s="171">
        <f t="shared" ref="CG38" si="621">+CG36+CG37</f>
        <v>490.86663999999996</v>
      </c>
      <c r="CH38" s="171">
        <f t="shared" ref="CH38" si="622">+CH36+CH37</f>
        <v>970.6239680000001</v>
      </c>
      <c r="CI38" s="171">
        <f t="shared" ref="CI38" si="623">+CI36+CI37</f>
        <v>347.94696000000005</v>
      </c>
      <c r="CJ38" s="171">
        <f t="shared" ref="CJ38" si="624">+CJ36+CJ37</f>
        <v>557.17153600000006</v>
      </c>
      <c r="CK38" s="171">
        <f t="shared" ref="CK38:DG38" si="625">+CK36+CK37</f>
        <v>347.94696000000005</v>
      </c>
      <c r="CL38" s="171">
        <f t="shared" si="625"/>
        <v>1691.7691519999998</v>
      </c>
      <c r="CM38" s="171">
        <f t="shared" si="625"/>
        <v>970.6239680000001</v>
      </c>
      <c r="CN38" s="171">
        <f t="shared" ref="CN38" si="626">+CN36+CN37</f>
        <v>557.17153600000006</v>
      </c>
      <c r="CO38" s="171">
        <f t="shared" ref="CO38" si="627">+CO36+CO37</f>
        <v>313.89038400000004</v>
      </c>
      <c r="CP38" s="171">
        <f t="shared" si="625"/>
        <v>388.622928</v>
      </c>
      <c r="CQ38" s="171">
        <f t="shared" ref="CQ38" si="628">+CQ36+CQ37</f>
        <v>313.03412800000001</v>
      </c>
      <c r="CR38" s="171">
        <f t="shared" ref="CR38" si="629">+CR36+CR37</f>
        <v>313.03412800000001</v>
      </c>
      <c r="CS38" s="171">
        <f t="shared" ref="CS38" si="630">+CS36+CS37</f>
        <v>313.03412800000001</v>
      </c>
      <c r="CT38" s="171">
        <f t="shared" si="625"/>
        <v>279.35192000000006</v>
      </c>
      <c r="CU38" s="171">
        <f t="shared" si="625"/>
        <v>2247.7464559999999</v>
      </c>
      <c r="CV38" s="171">
        <f t="shared" si="625"/>
        <v>702.6224000000002</v>
      </c>
      <c r="CW38" s="171">
        <f t="shared" si="625"/>
        <v>1072.180192</v>
      </c>
      <c r="CX38" s="171">
        <f t="shared" ref="CX38" si="631">+CX36+CX37</f>
        <v>394.59169599999996</v>
      </c>
      <c r="CY38" s="171">
        <f t="shared" ref="CY38" si="632">+CY36+CY37</f>
        <v>394.59169599999996</v>
      </c>
      <c r="CZ38" s="171">
        <f t="shared" ref="CZ38" si="633">+CZ36+CZ37</f>
        <v>394.59169599999996</v>
      </c>
      <c r="DA38" s="171">
        <f t="shared" ref="DA38" si="634">+DA36+DA37</f>
        <v>313.89038400000004</v>
      </c>
      <c r="DB38" s="171">
        <f t="shared" ref="DB38" si="635">+DB36+DB37</f>
        <v>392.39611200000007</v>
      </c>
      <c r="DC38" s="171">
        <f t="shared" ref="DC38" si="636">+DC36+DC37</f>
        <v>286.73048000000006</v>
      </c>
      <c r="DD38" s="171">
        <f t="shared" ref="DD38" si="637">+DD36+DD37</f>
        <v>1072.180192</v>
      </c>
      <c r="DE38" s="171">
        <f t="shared" si="625"/>
        <v>313.03412800000001</v>
      </c>
      <c r="DF38" s="171">
        <f t="shared" si="625"/>
        <v>970.6239680000001</v>
      </c>
      <c r="DG38" s="171">
        <f t="shared" si="625"/>
        <v>2247.7464559999999</v>
      </c>
      <c r="DH38" s="171">
        <f t="shared" ref="DH38" si="638">+DH36+DH37</f>
        <v>1109.149152</v>
      </c>
      <c r="DI38" s="171">
        <f t="shared" ref="DI38" si="639">+DI36+DI37</f>
        <v>702.6224000000002</v>
      </c>
      <c r="DJ38" s="171">
        <f t="shared" ref="DJ38" si="640">+DJ36+DJ37</f>
        <v>702.6224000000002</v>
      </c>
      <c r="DK38" s="171">
        <f t="shared" ref="DK38" si="641">+DK36+DK37</f>
        <v>702.6224000000002</v>
      </c>
      <c r="DL38" s="171">
        <f t="shared" ref="DL38" si="642">+DL36+DL37</f>
        <v>490.86663999999996</v>
      </c>
      <c r="DM38" s="171">
        <f t="shared" ref="DM38" si="643">+DM36+DM37</f>
        <v>490.86663999999996</v>
      </c>
      <c r="DN38" s="171">
        <f t="shared" ref="DN38" si="644">+DN36+DN37</f>
        <v>394.59169599999996</v>
      </c>
      <c r="DO38" s="171">
        <f t="shared" ref="DO38" si="645">+DO36+DO37</f>
        <v>394.59169599999996</v>
      </c>
      <c r="DP38" s="171">
        <f t="shared" ref="DP38" si="646">+DP36+DP37</f>
        <v>557.17153600000006</v>
      </c>
      <c r="DQ38" s="171">
        <f t="shared" ref="DQ38" si="647">+DQ36+DQ37</f>
        <v>557.17153600000006</v>
      </c>
      <c r="DR38" s="171">
        <f t="shared" ref="DR38" si="648">+DR36+DR37</f>
        <v>394.59169599999996</v>
      </c>
      <c r="DS38" s="171">
        <f t="shared" ref="DS38" si="649">+DS36+DS37</f>
        <v>313.89038400000004</v>
      </c>
      <c r="DT38" s="171">
        <f t="shared" ref="DT38:DU38" si="650">+DT36+DT37</f>
        <v>394.59169599999996</v>
      </c>
      <c r="DU38" s="171">
        <f t="shared" si="650"/>
        <v>313.03412800000001</v>
      </c>
      <c r="DV38" s="171">
        <f t="shared" ref="DV38:DW38" si="651">+DV36+DV37</f>
        <v>313.03412800000001</v>
      </c>
      <c r="DW38" s="171">
        <f t="shared" si="651"/>
        <v>313.03412800000001</v>
      </c>
      <c r="DX38" s="171">
        <f t="shared" ref="DX38" si="652">+DX36+DX37</f>
        <v>313.03412800000001</v>
      </c>
      <c r="DY38" s="171">
        <f t="shared" ref="DY38" si="653">+DY36+DY37</f>
        <v>286.73048000000006</v>
      </c>
      <c r="DZ38" s="171">
        <f t="shared" ref="DZ38:EA38" si="654">+DZ36+DZ37</f>
        <v>286.73048000000006</v>
      </c>
      <c r="EA38" s="171">
        <f t="shared" si="654"/>
        <v>394.59169599999996</v>
      </c>
      <c r="EB38" s="171">
        <f t="shared" ref="EB38:EC38" si="655">+EB36+EB37</f>
        <v>1109.149152</v>
      </c>
      <c r="EC38" s="171">
        <f t="shared" si="655"/>
        <v>313.89038400000004</v>
      </c>
      <c r="ED38" s="171">
        <f t="shared" ref="ED38" si="656">+ED36+ED37</f>
        <v>2247.7464559999999</v>
      </c>
      <c r="EE38" s="171">
        <f t="shared" ref="EE38:EQ38" si="657">+EE36+EE37</f>
        <v>1109.149152</v>
      </c>
      <c r="EF38" s="171">
        <f t="shared" si="657"/>
        <v>428.84955199999996</v>
      </c>
      <c r="EG38" s="171">
        <f t="shared" si="657"/>
        <v>394.59169599999996</v>
      </c>
      <c r="EH38" s="171">
        <f t="shared" si="657"/>
        <v>490.86663999999996</v>
      </c>
      <c r="EI38" s="171">
        <f t="shared" si="657"/>
        <v>490.86663999999996</v>
      </c>
      <c r="EJ38" s="171">
        <f t="shared" si="657"/>
        <v>557.17153600000006</v>
      </c>
      <c r="EK38" s="171">
        <f t="shared" si="657"/>
        <v>394.59169599999996</v>
      </c>
      <c r="EL38" s="171">
        <f t="shared" si="657"/>
        <v>394.59169599999996</v>
      </c>
      <c r="EM38" s="171">
        <f t="shared" si="657"/>
        <v>394.59169599999996</v>
      </c>
      <c r="EN38" s="171">
        <f t="shared" si="657"/>
        <v>313.89038400000004</v>
      </c>
      <c r="EO38" s="171">
        <f t="shared" si="657"/>
        <v>279.35192000000006</v>
      </c>
      <c r="EP38" s="171">
        <f t="shared" si="657"/>
        <v>279.35192000000006</v>
      </c>
      <c r="EQ38" s="171">
        <f t="shared" si="657"/>
        <v>286.73048000000006</v>
      </c>
      <c r="ER38" s="171">
        <f t="shared" ref="ER38" si="658">+ER36+ER37</f>
        <v>286.73048000000006</v>
      </c>
    </row>
    <row r="41" spans="2:148" ht="15.75" thickBot="1" x14ac:dyDescent="0.3">
      <c r="B41" s="281" t="s">
        <v>1249</v>
      </c>
      <c r="C41" s="281"/>
      <c r="D41" s="281"/>
      <c r="E41" s="281"/>
      <c r="F41" s="181"/>
      <c r="G41" s="181"/>
    </row>
    <row r="42" spans="2:148" ht="48.75" customHeight="1" thickTop="1" x14ac:dyDescent="0.25">
      <c r="B42" s="167" t="s">
        <v>1250</v>
      </c>
      <c r="C42" s="167" t="s">
        <v>1251</v>
      </c>
      <c r="D42" s="167" t="s">
        <v>1252</v>
      </c>
      <c r="E42" s="167" t="s">
        <v>1253</v>
      </c>
      <c r="F42" s="178"/>
      <c r="G42" s="178"/>
    </row>
    <row r="43" spans="2:148" ht="36" customHeight="1" x14ac:dyDescent="0.25">
      <c r="B43" s="168"/>
      <c r="C43" s="168"/>
      <c r="D43" s="168"/>
      <c r="E43" s="168" t="s">
        <v>1254</v>
      </c>
      <c r="F43" s="168"/>
      <c r="G43" s="168"/>
    </row>
    <row r="44" spans="2:148" ht="15.75" thickBot="1" x14ac:dyDescent="0.3">
      <c r="B44" s="169" t="s">
        <v>1255</v>
      </c>
      <c r="C44" s="169" t="s">
        <v>1255</v>
      </c>
      <c r="D44" s="169" t="s">
        <v>1255</v>
      </c>
      <c r="E44" s="169" t="s">
        <v>1256</v>
      </c>
      <c r="F44" s="178"/>
      <c r="G44" s="178"/>
    </row>
    <row r="45" spans="2:148" ht="15.75" thickTop="1" x14ac:dyDescent="0.25">
      <c r="B45" s="170">
        <v>0.01</v>
      </c>
      <c r="C45" s="170">
        <v>496.07</v>
      </c>
      <c r="D45" s="170">
        <v>0</v>
      </c>
      <c r="E45" s="179">
        <v>1.9199999999999998E-2</v>
      </c>
      <c r="F45" s="179"/>
      <c r="G45" s="179"/>
      <c r="H45" s="179"/>
    </row>
    <row r="46" spans="2:148" x14ac:dyDescent="0.25">
      <c r="B46" s="170">
        <v>496.08</v>
      </c>
      <c r="C46" s="172">
        <v>4210.41</v>
      </c>
      <c r="D46" s="170">
        <v>9.52</v>
      </c>
      <c r="E46" s="179">
        <v>6.4000000000000001E-2</v>
      </c>
      <c r="F46" s="179"/>
      <c r="G46" s="179"/>
      <c r="H46" s="179"/>
    </row>
    <row r="47" spans="2:148" x14ac:dyDescent="0.25">
      <c r="B47" s="172">
        <v>4210.42</v>
      </c>
      <c r="C47" s="172">
        <v>7399.42</v>
      </c>
      <c r="D47" s="170">
        <v>247.24</v>
      </c>
      <c r="E47" s="179">
        <v>0.10879999999999999</v>
      </c>
      <c r="F47" s="179"/>
      <c r="G47" s="179"/>
      <c r="H47" s="179"/>
    </row>
    <row r="48" spans="2:148" x14ac:dyDescent="0.25">
      <c r="B48" s="172">
        <v>7399.43</v>
      </c>
      <c r="C48" s="172">
        <v>8601.5</v>
      </c>
      <c r="D48" s="170">
        <v>594.21</v>
      </c>
      <c r="E48" s="179">
        <v>0.16</v>
      </c>
      <c r="F48" s="179"/>
      <c r="G48" s="179"/>
      <c r="H48" s="179"/>
    </row>
    <row r="49" spans="2:8" x14ac:dyDescent="0.25">
      <c r="B49" s="172">
        <v>8601.51</v>
      </c>
      <c r="C49" s="172">
        <v>10298.35</v>
      </c>
      <c r="D49" s="170">
        <v>786.54</v>
      </c>
      <c r="E49" s="179">
        <v>0.1792</v>
      </c>
      <c r="F49" s="179"/>
      <c r="G49" s="179"/>
      <c r="H49" s="179"/>
    </row>
    <row r="50" spans="2:8" x14ac:dyDescent="0.25">
      <c r="B50" s="172">
        <v>10298.36</v>
      </c>
      <c r="C50" s="172">
        <v>20770.29</v>
      </c>
      <c r="D50" s="172">
        <v>1090.6099999999999</v>
      </c>
      <c r="E50" s="179">
        <v>0.21360000000000001</v>
      </c>
      <c r="F50" s="179"/>
      <c r="G50" s="179"/>
      <c r="H50" s="179"/>
    </row>
    <row r="51" spans="2:8" x14ac:dyDescent="0.25">
      <c r="B51" s="172">
        <v>20770.3</v>
      </c>
      <c r="C51" s="172">
        <v>32736.83</v>
      </c>
      <c r="D51" s="172">
        <v>3327.42</v>
      </c>
      <c r="E51" s="179">
        <v>0.23519999999999999</v>
      </c>
      <c r="F51" s="179"/>
      <c r="G51" s="179"/>
      <c r="H51" s="179"/>
    </row>
    <row r="52" spans="2:8" x14ac:dyDescent="0.25">
      <c r="B52" s="172">
        <v>32736.84</v>
      </c>
      <c r="C52" s="172">
        <v>62500</v>
      </c>
      <c r="D52" s="172">
        <v>6141.95</v>
      </c>
      <c r="E52" s="179">
        <v>0.3</v>
      </c>
      <c r="F52" s="179"/>
      <c r="G52" s="179"/>
      <c r="H52" s="179"/>
    </row>
    <row r="53" spans="2:8" x14ac:dyDescent="0.25">
      <c r="B53" s="172">
        <v>62500.01</v>
      </c>
      <c r="C53" s="172">
        <v>83333.33</v>
      </c>
      <c r="D53" s="172">
        <v>15070.9</v>
      </c>
      <c r="E53" s="179">
        <v>0.32</v>
      </c>
      <c r="F53" s="179"/>
      <c r="G53" s="179"/>
      <c r="H53" s="179"/>
    </row>
    <row r="54" spans="2:8" x14ac:dyDescent="0.25">
      <c r="B54" s="172">
        <v>83333.34</v>
      </c>
      <c r="C54" s="172">
        <v>250000</v>
      </c>
      <c r="D54" s="172">
        <v>21737.57</v>
      </c>
      <c r="E54" s="179">
        <v>0.34</v>
      </c>
      <c r="F54" s="179"/>
      <c r="G54" s="179"/>
      <c r="H54" s="179"/>
    </row>
    <row r="55" spans="2:8" ht="24.75" thickBot="1" x14ac:dyDescent="0.3">
      <c r="B55" s="173">
        <v>250000.01</v>
      </c>
      <c r="C55" s="174" t="s">
        <v>1257</v>
      </c>
      <c r="D55" s="173">
        <v>78404.23</v>
      </c>
      <c r="E55" s="179">
        <v>0.35</v>
      </c>
      <c r="F55" s="179"/>
      <c r="G55" s="179"/>
      <c r="H55" s="179"/>
    </row>
    <row r="56" spans="2:8" ht="15.75" thickTop="1" x14ac:dyDescent="0.25">
      <c r="B56" s="176"/>
    </row>
    <row r="57" spans="2:8" ht="15.75" thickBot="1" x14ac:dyDescent="0.3">
      <c r="B57" s="282" t="s">
        <v>1258</v>
      </c>
      <c r="C57" s="282"/>
      <c r="D57" s="282"/>
      <c r="E57" s="282"/>
      <c r="F57" s="182"/>
      <c r="G57" s="182"/>
    </row>
    <row r="58" spans="2:8" ht="24" customHeight="1" thickTop="1" x14ac:dyDescent="0.25">
      <c r="B58" s="283" t="s">
        <v>1259</v>
      </c>
      <c r="C58" s="283"/>
      <c r="D58" s="283"/>
      <c r="E58" s="283"/>
      <c r="F58" s="183"/>
      <c r="G58" s="183"/>
    </row>
    <row r="59" spans="2:8" ht="60" x14ac:dyDescent="0.25">
      <c r="B59" s="284" t="s">
        <v>1260</v>
      </c>
      <c r="C59" s="284"/>
      <c r="D59" s="168" t="s">
        <v>1261</v>
      </c>
      <c r="E59" s="168" t="s">
        <v>1262</v>
      </c>
      <c r="F59" s="168"/>
      <c r="G59" s="168"/>
    </row>
    <row r="60" spans="2:8" ht="15.75" thickBot="1" x14ac:dyDescent="0.3">
      <c r="B60" s="285" t="s">
        <v>1255</v>
      </c>
      <c r="C60" s="285"/>
      <c r="D60" s="169" t="s">
        <v>1255</v>
      </c>
      <c r="E60" s="169" t="s">
        <v>1255</v>
      </c>
      <c r="F60" s="178"/>
      <c r="G60" s="178"/>
    </row>
    <row r="61" spans="2:8" ht="15.75" thickTop="1" x14ac:dyDescent="0.25">
      <c r="B61" s="170">
        <v>0.01</v>
      </c>
      <c r="C61" s="286">
        <v>1768.96</v>
      </c>
      <c r="D61" s="286"/>
      <c r="E61" s="170">
        <v>407.02</v>
      </c>
      <c r="F61" s="170"/>
      <c r="G61" s="170"/>
    </row>
    <row r="62" spans="2:8" x14ac:dyDescent="0.25">
      <c r="B62" s="172">
        <v>1768.97</v>
      </c>
      <c r="C62" s="279">
        <v>2653.38</v>
      </c>
      <c r="D62" s="279"/>
      <c r="E62" s="170">
        <v>406.83</v>
      </c>
      <c r="F62" s="170"/>
      <c r="G62" s="170"/>
    </row>
    <row r="63" spans="2:8" x14ac:dyDescent="0.25">
      <c r="B63" s="172">
        <v>2653.39</v>
      </c>
      <c r="C63" s="279">
        <v>3472.84</v>
      </c>
      <c r="D63" s="279"/>
      <c r="E63" s="170">
        <v>406.62</v>
      </c>
      <c r="F63" s="170"/>
      <c r="G63" s="170"/>
    </row>
    <row r="64" spans="2:8" x14ac:dyDescent="0.25">
      <c r="B64" s="172">
        <v>3472.85</v>
      </c>
      <c r="C64" s="279">
        <v>3537.87</v>
      </c>
      <c r="D64" s="279"/>
      <c r="E64" s="170">
        <v>392.77</v>
      </c>
      <c r="F64" s="170"/>
      <c r="G64" s="170"/>
    </row>
    <row r="65" spans="2:7" x14ac:dyDescent="0.25">
      <c r="B65" s="172">
        <v>3537.88</v>
      </c>
      <c r="C65" s="279">
        <v>4446.1499999999996</v>
      </c>
      <c r="D65" s="279"/>
      <c r="E65" s="170">
        <v>382.46</v>
      </c>
      <c r="F65" s="170"/>
      <c r="G65" s="170"/>
    </row>
    <row r="66" spans="2:7" x14ac:dyDescent="0.25">
      <c r="B66" s="172">
        <v>4446.16</v>
      </c>
      <c r="C66" s="279">
        <v>4717.18</v>
      </c>
      <c r="D66" s="279"/>
      <c r="E66" s="170">
        <v>354.23</v>
      </c>
      <c r="F66" s="170"/>
      <c r="G66" s="170"/>
    </row>
    <row r="67" spans="2:7" x14ac:dyDescent="0.25">
      <c r="B67" s="172">
        <v>4717.1899999999996</v>
      </c>
      <c r="C67" s="279">
        <v>5335.42</v>
      </c>
      <c r="D67" s="279"/>
      <c r="E67" s="170">
        <v>324.87</v>
      </c>
      <c r="F67" s="170"/>
      <c r="G67" s="170"/>
    </row>
    <row r="68" spans="2:7" x14ac:dyDescent="0.25">
      <c r="B68" s="172">
        <v>5335.43</v>
      </c>
      <c r="C68" s="279">
        <v>6224.67</v>
      </c>
      <c r="D68" s="279"/>
      <c r="E68" s="170">
        <v>294.63</v>
      </c>
      <c r="F68" s="170"/>
      <c r="G68" s="170"/>
    </row>
    <row r="69" spans="2:7" x14ac:dyDescent="0.25">
      <c r="B69" s="172">
        <v>6224.68</v>
      </c>
      <c r="C69" s="279">
        <v>7113.9</v>
      </c>
      <c r="D69" s="279"/>
      <c r="E69" s="170">
        <v>253.54</v>
      </c>
      <c r="F69" s="170"/>
      <c r="G69" s="170"/>
    </row>
    <row r="70" spans="2:7" x14ac:dyDescent="0.25">
      <c r="B70" s="172">
        <v>7113.91</v>
      </c>
      <c r="C70" s="279">
        <v>7382.33</v>
      </c>
      <c r="D70" s="279"/>
      <c r="E70" s="170">
        <v>217.61</v>
      </c>
      <c r="F70" s="170"/>
      <c r="G70" s="170"/>
    </row>
    <row r="71" spans="2:7" ht="15.75" thickBot="1" x14ac:dyDescent="0.3">
      <c r="B71" s="173">
        <v>7382.34</v>
      </c>
      <c r="C71" s="280" t="s">
        <v>1263</v>
      </c>
      <c r="D71" s="280"/>
      <c r="E71" s="174">
        <v>0</v>
      </c>
      <c r="F71" s="184"/>
      <c r="G71" s="184"/>
    </row>
    <row r="72" spans="2:7" ht="15.75" thickTop="1" x14ac:dyDescent="0.25">
      <c r="B72" s="177"/>
      <c r="C72" s="177"/>
      <c r="D72" s="177"/>
      <c r="E72" s="177"/>
      <c r="F72" s="177"/>
      <c r="G72" s="177"/>
    </row>
    <row r="73" spans="2:7" x14ac:dyDescent="0.25">
      <c r="B73" s="175"/>
    </row>
  </sheetData>
  <mergeCells count="38">
    <mergeCell ref="C68:D68"/>
    <mergeCell ref="B23:D23"/>
    <mergeCell ref="A3:BA3"/>
    <mergeCell ref="C14:D14"/>
    <mergeCell ref="B15:B18"/>
    <mergeCell ref="C15:D15"/>
    <mergeCell ref="C16:C17"/>
    <mergeCell ref="C18:D18"/>
    <mergeCell ref="B19:D19"/>
    <mergeCell ref="A4:A19"/>
    <mergeCell ref="B4:D5"/>
    <mergeCell ref="B6:D6"/>
    <mergeCell ref="B7:B8"/>
    <mergeCell ref="C7:D7"/>
    <mergeCell ref="C8:D8"/>
    <mergeCell ref="B10:D10"/>
    <mergeCell ref="C62:D62"/>
    <mergeCell ref="B9:D9"/>
    <mergeCell ref="C11:D11"/>
    <mergeCell ref="C12:D12"/>
    <mergeCell ref="C13:D13"/>
    <mergeCell ref="B11:B14"/>
    <mergeCell ref="A1:J1"/>
    <mergeCell ref="A2:J2"/>
    <mergeCell ref="C69:D69"/>
    <mergeCell ref="C70:D70"/>
    <mergeCell ref="C71:D71"/>
    <mergeCell ref="B41:E41"/>
    <mergeCell ref="B57:E57"/>
    <mergeCell ref="C63:D63"/>
    <mergeCell ref="C64:D64"/>
    <mergeCell ref="C65:D65"/>
    <mergeCell ref="C66:D66"/>
    <mergeCell ref="C67:D67"/>
    <mergeCell ref="B58:E58"/>
    <mergeCell ref="B59:C59"/>
    <mergeCell ref="B60:C60"/>
    <mergeCell ref="C61:D61"/>
  </mergeCells>
  <pageMargins left="0.39370078740157483" right="0.15748031496062992" top="0.39370078740157483" bottom="0.39370078740157483" header="0.31496062992125984" footer="0.31496062992125984"/>
  <pageSetup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J17"/>
  <sheetViews>
    <sheetView workbookViewId="0">
      <selection activeCell="A11" sqref="A11"/>
    </sheetView>
  </sheetViews>
  <sheetFormatPr baseColWidth="10" defaultRowHeight="15" x14ac:dyDescent="0.25"/>
  <cols>
    <col min="1" max="1" width="36.5703125" customWidth="1"/>
    <col min="2" max="2" width="23" customWidth="1"/>
    <col min="3" max="3" width="24.85546875" customWidth="1"/>
    <col min="4" max="4" width="20.5703125" customWidth="1"/>
    <col min="5" max="5" width="15.7109375" customWidth="1"/>
    <col min="6" max="6" width="11.5703125" customWidth="1"/>
    <col min="7" max="7" width="15" customWidth="1"/>
    <col min="8" max="8" width="13.140625" customWidth="1"/>
    <col min="9" max="9" width="10" customWidth="1"/>
    <col min="10" max="10" width="13.140625" customWidth="1"/>
  </cols>
  <sheetData>
    <row r="1" spans="1:10" ht="38.25" customHeight="1" x14ac:dyDescent="0.25">
      <c r="A1" s="264" t="s">
        <v>960</v>
      </c>
      <c r="B1" s="264"/>
      <c r="C1" s="264"/>
      <c r="D1" s="264"/>
      <c r="E1" s="264"/>
      <c r="F1" s="264"/>
      <c r="G1" s="264"/>
      <c r="H1" s="264"/>
      <c r="I1" s="264"/>
      <c r="J1" s="264"/>
    </row>
    <row r="2" spans="1:10" x14ac:dyDescent="0.25">
      <c r="A2" s="3" t="s">
        <v>1039</v>
      </c>
      <c r="B2" s="1"/>
      <c r="C2" s="1"/>
      <c r="D2" s="1"/>
      <c r="E2" s="1"/>
      <c r="F2" s="1"/>
      <c r="G2" s="1"/>
      <c r="H2" s="1"/>
      <c r="I2" s="1"/>
      <c r="J2" s="1"/>
    </row>
    <row r="3" spans="1:10" x14ac:dyDescent="0.25">
      <c r="A3" s="308" t="s">
        <v>900</v>
      </c>
      <c r="B3" s="309"/>
      <c r="C3" s="309"/>
      <c r="D3" s="309"/>
      <c r="E3" s="309"/>
      <c r="F3" s="309"/>
      <c r="G3" s="309"/>
      <c r="H3" s="309"/>
      <c r="I3" s="310"/>
      <c r="J3" s="70" t="s">
        <v>0</v>
      </c>
    </row>
    <row r="4" spans="1:10" ht="24.75" x14ac:dyDescent="0.25">
      <c r="A4" s="71" t="s">
        <v>901</v>
      </c>
      <c r="B4" s="71" t="s">
        <v>902</v>
      </c>
      <c r="C4" s="71" t="s">
        <v>903</v>
      </c>
      <c r="D4" s="71" t="s">
        <v>904</v>
      </c>
      <c r="E4" s="71" t="s">
        <v>905</v>
      </c>
      <c r="F4" s="71" t="s">
        <v>906</v>
      </c>
      <c r="G4" s="71" t="s">
        <v>907</v>
      </c>
      <c r="H4" s="71" t="s">
        <v>908</v>
      </c>
      <c r="I4" s="71" t="s">
        <v>909</v>
      </c>
      <c r="J4" s="71" t="s">
        <v>961</v>
      </c>
    </row>
    <row r="5" spans="1:10" x14ac:dyDescent="0.25">
      <c r="A5" s="55" t="s">
        <v>0</v>
      </c>
      <c r="B5" s="55"/>
      <c r="C5" s="55" t="s">
        <v>0</v>
      </c>
      <c r="D5" s="55" t="s">
        <v>0</v>
      </c>
      <c r="E5" s="55" t="s">
        <v>0</v>
      </c>
      <c r="F5" s="55" t="s">
        <v>0</v>
      </c>
      <c r="G5" s="55" t="s">
        <v>0</v>
      </c>
      <c r="H5" s="55" t="s">
        <v>0</v>
      </c>
      <c r="I5" s="55" t="s">
        <v>0</v>
      </c>
      <c r="J5" s="55" t="s">
        <v>0</v>
      </c>
    </row>
    <row r="6" spans="1:10" x14ac:dyDescent="0.25">
      <c r="A6" s="311" t="s">
        <v>910</v>
      </c>
      <c r="B6" s="312"/>
      <c r="C6" s="312"/>
      <c r="D6" s="312"/>
      <c r="E6" s="312"/>
      <c r="F6" s="312"/>
      <c r="G6" s="312"/>
      <c r="H6" s="312"/>
      <c r="I6" s="313"/>
      <c r="J6" s="65" t="s">
        <v>0</v>
      </c>
    </row>
    <row r="7" spans="1:10" x14ac:dyDescent="0.25">
      <c r="A7" s="311" t="s">
        <v>911</v>
      </c>
      <c r="B7" s="312"/>
      <c r="C7" s="312"/>
      <c r="D7" s="312"/>
      <c r="E7" s="312"/>
      <c r="F7" s="312"/>
      <c r="G7" s="312"/>
      <c r="H7" s="312"/>
      <c r="I7" s="313"/>
      <c r="J7" s="65" t="s">
        <v>0</v>
      </c>
    </row>
    <row r="8" spans="1:10" x14ac:dyDescent="0.25">
      <c r="A8" s="314" t="s">
        <v>912</v>
      </c>
      <c r="B8" s="315"/>
      <c r="C8" s="315"/>
      <c r="D8" s="315"/>
      <c r="E8" s="315"/>
      <c r="F8" s="315"/>
      <c r="G8" s="315"/>
      <c r="H8" s="315"/>
      <c r="I8" s="316"/>
      <c r="J8" s="72" t="s">
        <v>0</v>
      </c>
    </row>
    <row r="9" spans="1:10" x14ac:dyDescent="0.25">
      <c r="A9" s="3" t="s">
        <v>0</v>
      </c>
      <c r="B9" s="1"/>
      <c r="C9" s="1"/>
      <c r="D9" s="1"/>
      <c r="E9" s="1"/>
      <c r="F9" s="1"/>
      <c r="G9" s="1"/>
      <c r="H9" s="1"/>
      <c r="I9" s="1"/>
      <c r="J9" s="1"/>
    </row>
    <row r="10" spans="1:10" x14ac:dyDescent="0.25">
      <c r="A10" s="2" t="s">
        <v>0</v>
      </c>
      <c r="B10" s="1"/>
      <c r="C10" s="1"/>
      <c r="D10" s="1"/>
      <c r="E10" s="1"/>
      <c r="F10" s="1"/>
      <c r="G10" s="1"/>
      <c r="H10" s="1"/>
      <c r="I10" s="1"/>
      <c r="J10" s="1"/>
    </row>
    <row r="11" spans="1:10" ht="77.25" x14ac:dyDescent="0.25">
      <c r="A11" s="2" t="s">
        <v>913</v>
      </c>
      <c r="B11" s="1"/>
      <c r="C11" s="1"/>
      <c r="D11" s="1"/>
      <c r="E11" s="1"/>
      <c r="F11" s="1"/>
      <c r="G11" s="1"/>
      <c r="H11" s="1"/>
      <c r="I11" s="1"/>
      <c r="J11" s="1"/>
    </row>
    <row r="12" spans="1:10" x14ac:dyDescent="0.25">
      <c r="A12" s="3" t="s">
        <v>0</v>
      </c>
      <c r="B12" s="1"/>
      <c r="C12" s="1"/>
      <c r="D12" s="1"/>
      <c r="E12" s="1"/>
      <c r="F12" s="1"/>
      <c r="G12" s="1"/>
      <c r="H12" s="1"/>
      <c r="I12" s="1"/>
      <c r="J12" s="1"/>
    </row>
    <row r="13" spans="1:10" x14ac:dyDescent="0.25">
      <c r="A13" s="305" t="s">
        <v>914</v>
      </c>
      <c r="B13" s="306"/>
      <c r="C13" s="306"/>
      <c r="D13" s="306"/>
      <c r="E13" s="306"/>
      <c r="F13" s="306"/>
      <c r="G13" s="307"/>
      <c r="H13" s="1"/>
      <c r="I13" s="1"/>
      <c r="J13" s="1"/>
    </row>
    <row r="14" spans="1:10" x14ac:dyDescent="0.25">
      <c r="A14" s="73">
        <v>9100</v>
      </c>
      <c r="B14" s="74">
        <v>9200</v>
      </c>
      <c r="C14" s="74">
        <v>9300</v>
      </c>
      <c r="D14" s="74">
        <v>9400</v>
      </c>
      <c r="E14" s="74">
        <v>9500</v>
      </c>
      <c r="F14" s="74">
        <v>9600</v>
      </c>
      <c r="G14" s="74" t="s">
        <v>915</v>
      </c>
      <c r="H14" s="1"/>
      <c r="I14" s="1"/>
      <c r="J14" s="1"/>
    </row>
    <row r="15" spans="1:10" ht="26.25" x14ac:dyDescent="0.25">
      <c r="A15" s="75" t="s">
        <v>916</v>
      </c>
      <c r="B15" s="76" t="s">
        <v>917</v>
      </c>
      <c r="C15" s="76" t="s">
        <v>918</v>
      </c>
      <c r="D15" s="76" t="s">
        <v>919</v>
      </c>
      <c r="E15" s="76" t="s">
        <v>920</v>
      </c>
      <c r="F15" s="76" t="s">
        <v>921</v>
      </c>
      <c r="G15" s="77"/>
      <c r="H15" s="1"/>
      <c r="I15" s="1"/>
      <c r="J15" s="1"/>
    </row>
    <row r="16" spans="1:10" x14ac:dyDescent="0.25">
      <c r="A16" s="66" t="s">
        <v>0</v>
      </c>
      <c r="B16" s="67" t="s">
        <v>1039</v>
      </c>
      <c r="C16" s="67" t="s">
        <v>0</v>
      </c>
      <c r="D16" s="67" t="s">
        <v>0</v>
      </c>
      <c r="E16" s="67" t="s">
        <v>0</v>
      </c>
      <c r="F16" s="67" t="s">
        <v>0</v>
      </c>
      <c r="G16" s="67" t="s">
        <v>0</v>
      </c>
      <c r="H16" s="1"/>
      <c r="I16" s="1"/>
      <c r="J16" s="1"/>
    </row>
    <row r="17" spans="1:10" x14ac:dyDescent="0.25">
      <c r="A17" s="68" t="s">
        <v>0</v>
      </c>
      <c r="B17" s="69" t="s">
        <v>0</v>
      </c>
      <c r="C17" s="69" t="s">
        <v>0</v>
      </c>
      <c r="D17" s="69" t="s">
        <v>0</v>
      </c>
      <c r="E17" s="69" t="s">
        <v>0</v>
      </c>
      <c r="F17" s="69" t="s">
        <v>0</v>
      </c>
      <c r="G17" s="69" t="s">
        <v>0</v>
      </c>
      <c r="H17" s="1"/>
      <c r="I17" s="1"/>
      <c r="J17" s="1"/>
    </row>
  </sheetData>
  <mergeCells count="6">
    <mergeCell ref="A13:G13"/>
    <mergeCell ref="A1:J1"/>
    <mergeCell ref="A3:I3"/>
    <mergeCell ref="A6:I6"/>
    <mergeCell ref="A7:I7"/>
    <mergeCell ref="A8:I8"/>
  </mergeCells>
  <pageMargins left="0.39370078740157483" right="0.39370078740157483" top="0.78740157480314965" bottom="0.78740157480314965" header="0.31496062992125984" footer="0.31496062992125984"/>
  <pageSetup scale="7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B15"/>
  <sheetViews>
    <sheetView workbookViewId="0">
      <selection activeCell="E15" sqref="E15"/>
    </sheetView>
  </sheetViews>
  <sheetFormatPr baseColWidth="10" defaultRowHeight="15" x14ac:dyDescent="0.25"/>
  <cols>
    <col min="1" max="1" width="99.5703125" customWidth="1"/>
    <col min="2" max="2" width="15.140625" bestFit="1" customWidth="1"/>
  </cols>
  <sheetData>
    <row r="1" spans="1:2" ht="25.5" customHeight="1" x14ac:dyDescent="0.25">
      <c r="A1" s="204" t="s">
        <v>1269</v>
      </c>
      <c r="B1" s="202"/>
    </row>
    <row r="2" spans="1:2" ht="25.5" customHeight="1" x14ac:dyDescent="0.25">
      <c r="A2" s="204" t="s">
        <v>1268</v>
      </c>
      <c r="B2" s="204"/>
    </row>
    <row r="3" spans="1:2" ht="45" customHeight="1" x14ac:dyDescent="0.25">
      <c r="A3" s="191" t="s">
        <v>1290</v>
      </c>
    </row>
    <row r="4" spans="1:2" x14ac:dyDescent="0.25">
      <c r="A4" s="2" t="s">
        <v>0</v>
      </c>
    </row>
    <row r="5" spans="1:2" x14ac:dyDescent="0.25">
      <c r="A5" s="2"/>
    </row>
    <row r="6" spans="1:2" ht="26.25" x14ac:dyDescent="0.25">
      <c r="A6" s="155"/>
    </row>
    <row r="8" spans="1:2" x14ac:dyDescent="0.25">
      <c r="B8" s="147"/>
    </row>
    <row r="9" spans="1:2" x14ac:dyDescent="0.25">
      <c r="B9" s="147"/>
    </row>
    <row r="10" spans="1:2" x14ac:dyDescent="0.25">
      <c r="B10" s="147"/>
    </row>
    <row r="11" spans="1:2" x14ac:dyDescent="0.25">
      <c r="B11" s="147"/>
    </row>
    <row r="12" spans="1:2" x14ac:dyDescent="0.25">
      <c r="B12" s="147"/>
    </row>
    <row r="15" spans="1:2" x14ac:dyDescent="0.25">
      <c r="B15" s="147"/>
    </row>
  </sheetData>
  <pageMargins left="0.78740157480314965" right="0.78740157480314965" top="0.78740157480314965" bottom="0.78740157480314965" header="0.31496062992125984" footer="0.31496062992125984"/>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J19"/>
  <sheetViews>
    <sheetView topLeftCell="A4" workbookViewId="0">
      <selection activeCell="C15" sqref="C15"/>
    </sheetView>
  </sheetViews>
  <sheetFormatPr baseColWidth="10" defaultRowHeight="15" x14ac:dyDescent="0.25"/>
  <cols>
    <col min="1" max="1" width="8.5703125" customWidth="1"/>
    <col min="2" max="2" width="52" customWidth="1"/>
    <col min="3" max="3" width="19.7109375" bestFit="1" customWidth="1"/>
  </cols>
  <sheetData>
    <row r="1" spans="1:10" ht="25.5" customHeight="1" x14ac:dyDescent="0.25">
      <c r="A1" s="205" t="s">
        <v>1269</v>
      </c>
      <c r="B1" s="205"/>
      <c r="C1" s="205"/>
      <c r="D1" s="202"/>
      <c r="E1" s="202"/>
      <c r="F1" s="202"/>
      <c r="G1" s="202"/>
      <c r="H1" s="202"/>
      <c r="I1" s="202"/>
      <c r="J1" s="202"/>
    </row>
    <row r="2" spans="1:10" ht="25.5" customHeight="1" x14ac:dyDescent="0.25">
      <c r="A2" s="205" t="s">
        <v>1268</v>
      </c>
      <c r="B2" s="205"/>
      <c r="C2" s="205"/>
      <c r="D2" s="205"/>
      <c r="E2" s="205"/>
      <c r="F2" s="205"/>
      <c r="G2" s="205"/>
      <c r="H2" s="205"/>
      <c r="I2" s="205"/>
      <c r="J2" s="201"/>
    </row>
    <row r="3" spans="1:10" ht="78.75" customHeight="1" x14ac:dyDescent="0.25">
      <c r="A3" s="216" t="s">
        <v>962</v>
      </c>
      <c r="B3" s="216"/>
      <c r="C3" s="216"/>
    </row>
    <row r="4" spans="1:10" x14ac:dyDescent="0.25">
      <c r="A4" s="2" t="s">
        <v>0</v>
      </c>
      <c r="B4" s="1"/>
      <c r="C4" s="1"/>
    </row>
    <row r="5" spans="1:10" ht="35.25" customHeight="1" x14ac:dyDescent="0.25">
      <c r="A5" s="216" t="s">
        <v>963</v>
      </c>
      <c r="B5" s="216"/>
      <c r="C5" s="216"/>
    </row>
    <row r="6" spans="1:10" x14ac:dyDescent="0.25">
      <c r="A6" s="2" t="s">
        <v>0</v>
      </c>
      <c r="B6" s="1"/>
      <c r="C6" s="1"/>
    </row>
    <row r="7" spans="1:10" x14ac:dyDescent="0.25">
      <c r="A7" s="319" t="s">
        <v>15</v>
      </c>
      <c r="B7" s="320"/>
      <c r="C7" s="116" t="s">
        <v>2</v>
      </c>
    </row>
    <row r="8" spans="1:10" x14ac:dyDescent="0.25">
      <c r="A8" s="116">
        <v>3000</v>
      </c>
      <c r="B8" s="116" t="s">
        <v>118</v>
      </c>
      <c r="C8" s="116"/>
    </row>
    <row r="9" spans="1:10" x14ac:dyDescent="0.25">
      <c r="A9" s="117">
        <v>3700</v>
      </c>
      <c r="B9" s="117" t="s">
        <v>177</v>
      </c>
      <c r="C9" s="118"/>
    </row>
    <row r="10" spans="1:10" x14ac:dyDescent="0.25">
      <c r="A10" s="4">
        <v>371</v>
      </c>
      <c r="B10" s="4" t="s">
        <v>178</v>
      </c>
      <c r="C10" s="43"/>
    </row>
    <row r="11" spans="1:10" x14ac:dyDescent="0.25">
      <c r="A11" s="4">
        <v>372</v>
      </c>
      <c r="B11" s="4" t="s">
        <v>179</v>
      </c>
      <c r="C11" s="151">
        <f>+'3'!C168</f>
        <v>38527.1</v>
      </c>
    </row>
    <row r="12" spans="1:10" x14ac:dyDescent="0.25">
      <c r="A12" s="4">
        <v>373</v>
      </c>
      <c r="B12" s="4" t="s">
        <v>180</v>
      </c>
      <c r="C12" s="43"/>
    </row>
    <row r="13" spans="1:10" x14ac:dyDescent="0.25">
      <c r="A13" s="4">
        <v>374</v>
      </c>
      <c r="B13" s="4" t="s">
        <v>181</v>
      </c>
      <c r="C13" s="43"/>
    </row>
    <row r="14" spans="1:10" x14ac:dyDescent="0.25">
      <c r="A14" s="4">
        <v>375</v>
      </c>
      <c r="B14" s="4" t="s">
        <v>182</v>
      </c>
      <c r="C14" s="152">
        <f>+'3'!C171</f>
        <v>55000</v>
      </c>
    </row>
    <row r="15" spans="1:10" x14ac:dyDescent="0.25">
      <c r="A15" s="4">
        <v>376</v>
      </c>
      <c r="B15" s="4" t="s">
        <v>183</v>
      </c>
      <c r="C15" s="78" t="s">
        <v>0</v>
      </c>
    </row>
    <row r="16" spans="1:10" x14ac:dyDescent="0.25">
      <c r="A16" s="4">
        <v>377</v>
      </c>
      <c r="B16" s="4" t="s">
        <v>184</v>
      </c>
      <c r="C16" s="78" t="s">
        <v>0</v>
      </c>
    </row>
    <row r="17" spans="1:3" x14ac:dyDescent="0.25">
      <c r="A17" s="4">
        <v>378</v>
      </c>
      <c r="B17" s="4" t="s">
        <v>185</v>
      </c>
      <c r="C17" s="78" t="s">
        <v>0</v>
      </c>
    </row>
    <row r="18" spans="1:3" x14ac:dyDescent="0.25">
      <c r="A18" s="4">
        <v>379</v>
      </c>
      <c r="B18" s="4" t="s">
        <v>186</v>
      </c>
      <c r="C18" s="78" t="s">
        <v>0</v>
      </c>
    </row>
    <row r="19" spans="1:3" x14ac:dyDescent="0.25">
      <c r="A19" s="317" t="s">
        <v>507</v>
      </c>
      <c r="B19" s="318"/>
      <c r="C19" s="153">
        <f>SUM(C10:C18)</f>
        <v>93527.1</v>
      </c>
    </row>
  </sheetData>
  <mergeCells count="8">
    <mergeCell ref="D2:F2"/>
    <mergeCell ref="G2:I2"/>
    <mergeCell ref="A7:B7"/>
    <mergeCell ref="A19:B19"/>
    <mergeCell ref="A3:C3"/>
    <mergeCell ref="A5:C5"/>
    <mergeCell ref="A1:C1"/>
    <mergeCell ref="A2:C2"/>
  </mergeCells>
  <pageMargins left="1.1811023622047245" right="0.70866141732283472" top="0.78740157480314965" bottom="0.74803149606299213" header="0.31496062992125984" footer="0.31496062992125984"/>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17"/>
  <sheetViews>
    <sheetView workbookViewId="0">
      <selection activeCell="C9" sqref="C9"/>
    </sheetView>
  </sheetViews>
  <sheetFormatPr baseColWidth="10" defaultRowHeight="15" x14ac:dyDescent="0.25"/>
  <cols>
    <col min="1" max="1" width="10.85546875" customWidth="1"/>
    <col min="2" max="2" width="49.42578125" customWidth="1"/>
    <col min="3" max="3" width="22.140625" customWidth="1"/>
  </cols>
  <sheetData>
    <row r="1" spans="1:6" ht="25.5" customHeight="1" x14ac:dyDescent="0.25">
      <c r="A1" s="205" t="s">
        <v>1269</v>
      </c>
      <c r="B1" s="205"/>
      <c r="C1" s="205"/>
    </row>
    <row r="2" spans="1:6" ht="25.5" customHeight="1" x14ac:dyDescent="0.25">
      <c r="A2" s="205" t="s">
        <v>1268</v>
      </c>
      <c r="B2" s="205"/>
      <c r="C2" s="205"/>
      <c r="D2" s="202"/>
      <c r="E2" s="202"/>
      <c r="F2" s="202"/>
    </row>
    <row r="3" spans="1:6" ht="57.75" customHeight="1" x14ac:dyDescent="0.25">
      <c r="A3" s="216" t="s">
        <v>943</v>
      </c>
      <c r="B3" s="216"/>
      <c r="C3" s="216"/>
    </row>
    <row r="4" spans="1:6" x14ac:dyDescent="0.25">
      <c r="A4" s="2" t="s">
        <v>0</v>
      </c>
      <c r="B4" s="1"/>
      <c r="C4" s="1"/>
    </row>
    <row r="5" spans="1:6" x14ac:dyDescent="0.25">
      <c r="A5" s="213" t="s">
        <v>970</v>
      </c>
      <c r="B5" s="213"/>
      <c r="C5" s="213"/>
    </row>
    <row r="6" spans="1:6" x14ac:dyDescent="0.25">
      <c r="A6" s="3" t="s">
        <v>0</v>
      </c>
      <c r="B6" s="1"/>
      <c r="C6" s="1"/>
    </row>
    <row r="7" spans="1:6" x14ac:dyDescent="0.25">
      <c r="A7" s="214" t="s">
        <v>1</v>
      </c>
      <c r="B7" s="215"/>
      <c r="C7" s="10" t="s">
        <v>2</v>
      </c>
    </row>
    <row r="8" spans="1:6" x14ac:dyDescent="0.25">
      <c r="A8" s="7">
        <v>1</v>
      </c>
      <c r="B8" s="7" t="s">
        <v>10</v>
      </c>
      <c r="C8" s="123">
        <v>28171761.120000001</v>
      </c>
    </row>
    <row r="9" spans="1:6" x14ac:dyDescent="0.25">
      <c r="A9" s="7">
        <v>2</v>
      </c>
      <c r="B9" s="7" t="s">
        <v>11</v>
      </c>
      <c r="C9" s="123">
        <v>3368000</v>
      </c>
    </row>
    <row r="10" spans="1:6" x14ac:dyDescent="0.25">
      <c r="A10" s="7">
        <v>3</v>
      </c>
      <c r="B10" s="7" t="s">
        <v>12</v>
      </c>
      <c r="C10" s="7" t="s">
        <v>0</v>
      </c>
    </row>
    <row r="11" spans="1:6" x14ac:dyDescent="0.25">
      <c r="A11" s="7">
        <v>4</v>
      </c>
      <c r="B11" s="7" t="s">
        <v>13</v>
      </c>
      <c r="C11" s="7" t="s">
        <v>0</v>
      </c>
    </row>
    <row r="12" spans="1:6" x14ac:dyDescent="0.25">
      <c r="A12" s="7">
        <v>5</v>
      </c>
      <c r="B12" s="7" t="s">
        <v>14</v>
      </c>
      <c r="C12" s="8" t="s">
        <v>0</v>
      </c>
    </row>
    <row r="13" spans="1:6" x14ac:dyDescent="0.25">
      <c r="A13" s="214" t="s">
        <v>9</v>
      </c>
      <c r="B13" s="215"/>
      <c r="C13" s="124">
        <f>SUM(C8:C12)</f>
        <v>31539761.120000001</v>
      </c>
    </row>
    <row r="14" spans="1:6" x14ac:dyDescent="0.25">
      <c r="A14" s="2" t="s">
        <v>0</v>
      </c>
      <c r="B14" s="1"/>
      <c r="C14" s="1"/>
    </row>
    <row r="15" spans="1:6" x14ac:dyDescent="0.25">
      <c r="A15" s="1"/>
      <c r="B15" s="1"/>
      <c r="C15" s="1"/>
    </row>
    <row r="16" spans="1:6" ht="51" customHeight="1" x14ac:dyDescent="0.25">
      <c r="A16" s="212"/>
      <c r="B16" s="212"/>
      <c r="C16" s="212"/>
    </row>
    <row r="17" spans="1:3" x14ac:dyDescent="0.25">
      <c r="A17" s="9" t="s">
        <v>0</v>
      </c>
      <c r="B17" s="1"/>
      <c r="C17" s="1"/>
    </row>
  </sheetData>
  <mergeCells count="7">
    <mergeCell ref="A16:C16"/>
    <mergeCell ref="A5:C5"/>
    <mergeCell ref="A1:C1"/>
    <mergeCell ref="A2:C2"/>
    <mergeCell ref="A7:B7"/>
    <mergeCell ref="A13:B13"/>
    <mergeCell ref="A3:C3"/>
  </mergeCells>
  <pageMargins left="1.1811023622047245" right="0.70866141732283472" top="0.98425196850393704" bottom="0.74803149606299213" header="0.31496062992125984" footer="0.31496062992125984"/>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H14"/>
  <sheetViews>
    <sheetView workbookViewId="0">
      <selection activeCell="A2" sqref="A2:H2"/>
    </sheetView>
  </sheetViews>
  <sheetFormatPr baseColWidth="10" defaultRowHeight="15" x14ac:dyDescent="0.25"/>
  <cols>
    <col min="1" max="1" width="24.5703125" customWidth="1"/>
    <col min="2" max="2" width="25.28515625" customWidth="1"/>
    <col min="3" max="3" width="33.85546875" bestFit="1" customWidth="1"/>
    <col min="4" max="4" width="11.5703125" bestFit="1" customWidth="1"/>
    <col min="5" max="5" width="33.5703125" bestFit="1" customWidth="1"/>
    <col min="6" max="6" width="11.5703125" bestFit="1" customWidth="1"/>
    <col min="7" max="7" width="20.85546875" bestFit="1" customWidth="1"/>
    <col min="8" max="8" width="24" bestFit="1" customWidth="1"/>
  </cols>
  <sheetData>
    <row r="1" spans="1:8" x14ac:dyDescent="0.25">
      <c r="A1" s="2" t="s">
        <v>0</v>
      </c>
      <c r="B1" s="1"/>
      <c r="C1" s="1"/>
      <c r="D1" s="1"/>
      <c r="E1" s="1"/>
      <c r="F1" s="1"/>
      <c r="G1" s="1"/>
      <c r="H1" s="1"/>
    </row>
    <row r="2" spans="1:8" ht="27.75" customHeight="1" x14ac:dyDescent="0.25">
      <c r="A2" s="216" t="s">
        <v>967</v>
      </c>
      <c r="B2" s="216"/>
      <c r="C2" s="216"/>
      <c r="D2" s="216"/>
      <c r="E2" s="216"/>
      <c r="F2" s="216"/>
      <c r="G2" s="216"/>
      <c r="H2" s="216"/>
    </row>
    <row r="3" spans="1:8" ht="15.75" thickBot="1" x14ac:dyDescent="0.3">
      <c r="A3" s="2" t="s">
        <v>0</v>
      </c>
      <c r="B3" s="1"/>
      <c r="C3" s="1"/>
      <c r="D3" s="1"/>
      <c r="E3" s="1"/>
      <c r="F3" s="1"/>
      <c r="G3" s="1"/>
      <c r="H3" s="1"/>
    </row>
    <row r="4" spans="1:8" x14ac:dyDescent="0.25">
      <c r="A4" s="321" t="s">
        <v>964</v>
      </c>
      <c r="B4" s="322"/>
      <c r="C4" s="325" t="s">
        <v>965</v>
      </c>
      <c r="D4" s="326"/>
      <c r="E4" s="325" t="s">
        <v>966</v>
      </c>
      <c r="F4" s="327"/>
      <c r="G4" s="327"/>
      <c r="H4" s="326"/>
    </row>
    <row r="5" spans="1:8" ht="25.5" x14ac:dyDescent="0.25">
      <c r="A5" s="323"/>
      <c r="B5" s="324"/>
      <c r="C5" s="80" t="s">
        <v>922</v>
      </c>
      <c r="D5" s="81" t="s">
        <v>832</v>
      </c>
      <c r="E5" s="80" t="s">
        <v>923</v>
      </c>
      <c r="F5" s="79" t="s">
        <v>832</v>
      </c>
      <c r="G5" s="79" t="s">
        <v>924</v>
      </c>
      <c r="H5" s="81" t="s">
        <v>925</v>
      </c>
    </row>
    <row r="6" spans="1:8" x14ac:dyDescent="0.25">
      <c r="A6" s="87"/>
      <c r="B6" s="88" t="s">
        <v>0</v>
      </c>
      <c r="C6" s="82" t="s">
        <v>507</v>
      </c>
      <c r="D6" s="83" t="s">
        <v>507</v>
      </c>
      <c r="E6" s="82" t="s">
        <v>926</v>
      </c>
      <c r="F6" s="55" t="s">
        <v>926</v>
      </c>
      <c r="G6" s="55" t="s">
        <v>507</v>
      </c>
      <c r="H6" s="83" t="s">
        <v>507</v>
      </c>
    </row>
    <row r="7" spans="1:8" x14ac:dyDescent="0.25">
      <c r="A7" s="87" t="s">
        <v>0</v>
      </c>
      <c r="B7" s="89" t="s">
        <v>927</v>
      </c>
      <c r="C7" s="82" t="s">
        <v>875</v>
      </c>
      <c r="D7" s="83" t="s">
        <v>832</v>
      </c>
      <c r="E7" s="82" t="s">
        <v>928</v>
      </c>
      <c r="F7" s="55" t="s">
        <v>929</v>
      </c>
      <c r="G7" s="55" t="s">
        <v>875</v>
      </c>
      <c r="H7" s="83" t="s">
        <v>875</v>
      </c>
    </row>
    <row r="8" spans="1:8" x14ac:dyDescent="0.25">
      <c r="A8" s="87" t="s">
        <v>0</v>
      </c>
      <c r="B8" s="89" t="s">
        <v>930</v>
      </c>
      <c r="C8" s="82" t="s">
        <v>0</v>
      </c>
      <c r="D8" s="83" t="s">
        <v>0</v>
      </c>
      <c r="E8" s="82" t="s">
        <v>0</v>
      </c>
      <c r="F8" s="55" t="s">
        <v>0</v>
      </c>
      <c r="G8" s="55" t="s">
        <v>0</v>
      </c>
      <c r="H8" s="83" t="s">
        <v>0</v>
      </c>
    </row>
    <row r="9" spans="1:8" x14ac:dyDescent="0.25">
      <c r="A9" s="87" t="s">
        <v>931</v>
      </c>
      <c r="B9" s="88" t="s">
        <v>931</v>
      </c>
      <c r="C9" s="82" t="s">
        <v>507</v>
      </c>
      <c r="D9" s="83" t="s">
        <v>507</v>
      </c>
      <c r="E9" s="82" t="s">
        <v>926</v>
      </c>
      <c r="F9" s="55" t="s">
        <v>926</v>
      </c>
      <c r="G9" s="55" t="s">
        <v>507</v>
      </c>
      <c r="H9" s="83" t="s">
        <v>507</v>
      </c>
    </row>
    <row r="10" spans="1:8" ht="15.75" thickBot="1" x14ac:dyDescent="0.3">
      <c r="A10" s="328" t="s">
        <v>507</v>
      </c>
      <c r="B10" s="329"/>
      <c r="C10" s="84" t="s">
        <v>507</v>
      </c>
      <c r="D10" s="85" t="s">
        <v>507</v>
      </c>
      <c r="E10" s="84" t="s">
        <v>926</v>
      </c>
      <c r="F10" s="86" t="s">
        <v>926</v>
      </c>
      <c r="G10" s="86" t="s">
        <v>507</v>
      </c>
      <c r="H10" s="85" t="s">
        <v>507</v>
      </c>
    </row>
    <row r="11" spans="1:8" x14ac:dyDescent="0.25">
      <c r="A11" s="2" t="s">
        <v>0</v>
      </c>
      <c r="B11" s="1"/>
      <c r="C11" s="1"/>
      <c r="D11" s="1"/>
      <c r="E11" s="1"/>
      <c r="F11" s="1"/>
      <c r="G11" s="1"/>
      <c r="H11" s="1"/>
    </row>
    <row r="12" spans="1:8" x14ac:dyDescent="0.25">
      <c r="A12" s="2" t="s">
        <v>0</v>
      </c>
      <c r="B12" s="1"/>
      <c r="C12" s="1"/>
      <c r="D12" s="1"/>
      <c r="E12" s="1"/>
      <c r="F12" s="1"/>
      <c r="G12" s="1"/>
      <c r="H12" s="1"/>
    </row>
    <row r="13" spans="1:8" x14ac:dyDescent="0.25">
      <c r="A13" s="264" t="s">
        <v>968</v>
      </c>
      <c r="B13" s="264"/>
      <c r="C13" s="264"/>
      <c r="D13" s="264"/>
      <c r="E13" s="264"/>
      <c r="F13" s="264"/>
      <c r="G13" s="264"/>
      <c r="H13" s="264"/>
    </row>
    <row r="14" spans="1:8" x14ac:dyDescent="0.25">
      <c r="A14" s="2" t="s">
        <v>0</v>
      </c>
      <c r="B14" s="1"/>
      <c r="C14" s="1"/>
      <c r="D14" s="1"/>
      <c r="E14" s="1"/>
      <c r="F14" s="1"/>
      <c r="G14" s="1"/>
      <c r="H14" s="1"/>
    </row>
  </sheetData>
  <mergeCells count="6">
    <mergeCell ref="A2:H2"/>
    <mergeCell ref="A13:H13"/>
    <mergeCell ref="A4:B5"/>
    <mergeCell ref="C4:D4"/>
    <mergeCell ref="E4:H4"/>
    <mergeCell ref="A10:B10"/>
  </mergeCells>
  <pageMargins left="0.23622047244094491" right="0.15748031496062992" top="0.74803149606299213" bottom="0.74803149606299213" header="0.31496062992125984" footer="0.31496062992125984"/>
  <pageSetup scale="7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J26"/>
  <sheetViews>
    <sheetView workbookViewId="0">
      <selection activeCell="C5" sqref="C5"/>
    </sheetView>
  </sheetViews>
  <sheetFormatPr baseColWidth="10" defaultColWidth="20.85546875" defaultRowHeight="15" x14ac:dyDescent="0.25"/>
  <cols>
    <col min="1" max="1" width="15.7109375" customWidth="1"/>
    <col min="2" max="2" width="71.5703125" customWidth="1"/>
    <col min="3" max="3" width="18.7109375" customWidth="1"/>
    <col min="4" max="4" width="15.7109375" style="146" customWidth="1"/>
  </cols>
  <sheetData>
    <row r="1" spans="1:10" ht="25.5" customHeight="1" x14ac:dyDescent="0.25">
      <c r="A1" s="205" t="s">
        <v>1269</v>
      </c>
      <c r="B1" s="205"/>
      <c r="C1" s="205"/>
      <c r="D1" s="205"/>
      <c r="E1" s="202"/>
      <c r="F1" s="202"/>
      <c r="G1" s="202"/>
      <c r="H1" s="202"/>
      <c r="I1" s="202"/>
      <c r="J1" s="202"/>
    </row>
    <row r="2" spans="1:10" x14ac:dyDescent="0.25">
      <c r="A2" s="205" t="s">
        <v>1268</v>
      </c>
      <c r="B2" s="205"/>
      <c r="C2" s="330"/>
      <c r="D2" s="330"/>
      <c r="E2" s="96"/>
    </row>
    <row r="3" spans="1:10" x14ac:dyDescent="0.25">
      <c r="A3" s="205" t="s">
        <v>932</v>
      </c>
      <c r="B3" s="205"/>
      <c r="C3" s="330"/>
      <c r="D3" s="330"/>
    </row>
    <row r="4" spans="1:10" x14ac:dyDescent="0.25">
      <c r="A4" s="194" t="s">
        <v>933</v>
      </c>
      <c r="B4" s="194" t="s">
        <v>934</v>
      </c>
      <c r="C4" s="194" t="s">
        <v>935</v>
      </c>
      <c r="D4" s="194" t="s">
        <v>936</v>
      </c>
    </row>
    <row r="5" spans="1:10" x14ac:dyDescent="0.25">
      <c r="A5" s="195"/>
      <c r="B5" s="196" t="s">
        <v>1000</v>
      </c>
      <c r="C5" s="197">
        <f>SUM(C6:C25)</f>
        <v>31539761.120000001</v>
      </c>
      <c r="D5" s="195"/>
    </row>
    <row r="6" spans="1:10" x14ac:dyDescent="0.25">
      <c r="A6" s="195" t="s">
        <v>1001</v>
      </c>
      <c r="B6" s="198" t="s">
        <v>1275</v>
      </c>
      <c r="C6" s="199">
        <v>2200000</v>
      </c>
      <c r="D6" s="195">
        <v>1400318</v>
      </c>
    </row>
    <row r="7" spans="1:10" x14ac:dyDescent="0.25">
      <c r="A7" s="195" t="s">
        <v>1002</v>
      </c>
      <c r="B7" s="198" t="s">
        <v>1021</v>
      </c>
      <c r="C7" s="199">
        <v>7088</v>
      </c>
      <c r="D7" s="195">
        <v>1400318</v>
      </c>
    </row>
    <row r="8" spans="1:10" x14ac:dyDescent="0.25">
      <c r="A8" s="195" t="s">
        <v>1003</v>
      </c>
      <c r="B8" s="198" t="s">
        <v>1026</v>
      </c>
      <c r="C8" s="199">
        <v>120000</v>
      </c>
      <c r="D8" s="195">
        <v>1400318</v>
      </c>
    </row>
    <row r="9" spans="1:10" x14ac:dyDescent="0.25">
      <c r="A9" s="195" t="s">
        <v>1004</v>
      </c>
      <c r="B9" s="198" t="s">
        <v>1276</v>
      </c>
      <c r="C9" s="199">
        <v>390000</v>
      </c>
      <c r="D9" s="195">
        <v>1400318</v>
      </c>
    </row>
    <row r="10" spans="1:10" x14ac:dyDescent="0.25">
      <c r="A10" s="195" t="s">
        <v>1005</v>
      </c>
      <c r="B10" s="198" t="s">
        <v>1027</v>
      </c>
      <c r="C10" s="199">
        <v>50000</v>
      </c>
      <c r="D10" s="195">
        <v>1400318</v>
      </c>
    </row>
    <row r="11" spans="1:10" x14ac:dyDescent="0.25">
      <c r="A11" s="195" t="s">
        <v>1006</v>
      </c>
      <c r="B11" s="198" t="s">
        <v>1028</v>
      </c>
      <c r="C11" s="199">
        <v>2950000</v>
      </c>
      <c r="D11" s="195">
        <v>1400318</v>
      </c>
    </row>
    <row r="12" spans="1:10" x14ac:dyDescent="0.25">
      <c r="A12" s="195" t="s">
        <v>1007</v>
      </c>
      <c r="B12" s="198" t="s">
        <v>1029</v>
      </c>
      <c r="C12" s="199">
        <v>830000</v>
      </c>
      <c r="D12" s="195">
        <v>1400318</v>
      </c>
    </row>
    <row r="13" spans="1:10" x14ac:dyDescent="0.25">
      <c r="A13" s="195" t="s">
        <v>1008</v>
      </c>
      <c r="B13" s="198" t="s">
        <v>1030</v>
      </c>
      <c r="C13" s="199">
        <v>160000</v>
      </c>
      <c r="D13" s="195">
        <v>1400318</v>
      </c>
    </row>
    <row r="14" spans="1:10" x14ac:dyDescent="0.25">
      <c r="A14" s="195" t="s">
        <v>1009</v>
      </c>
      <c r="B14" s="198" t="s">
        <v>1031</v>
      </c>
      <c r="C14" s="199">
        <v>60000</v>
      </c>
      <c r="D14" s="195">
        <v>1400318</v>
      </c>
    </row>
    <row r="15" spans="1:10" x14ac:dyDescent="0.25">
      <c r="A15" s="195" t="s">
        <v>1010</v>
      </c>
      <c r="B15" s="198" t="s">
        <v>1032</v>
      </c>
      <c r="C15" s="199">
        <v>741000</v>
      </c>
      <c r="D15" s="195">
        <v>1400318</v>
      </c>
    </row>
    <row r="16" spans="1:10" x14ac:dyDescent="0.25">
      <c r="A16" s="195" t="s">
        <v>1011</v>
      </c>
      <c r="B16" s="198" t="s">
        <v>1022</v>
      </c>
      <c r="C16" s="199">
        <v>36000</v>
      </c>
      <c r="D16" s="195">
        <v>1400318</v>
      </c>
    </row>
    <row r="17" spans="1:4" x14ac:dyDescent="0.25">
      <c r="A17" s="195" t="s">
        <v>1012</v>
      </c>
      <c r="B17" s="198" t="s">
        <v>1023</v>
      </c>
      <c r="C17" s="199">
        <v>15000</v>
      </c>
      <c r="D17" s="195">
        <v>1400318</v>
      </c>
    </row>
    <row r="18" spans="1:4" x14ac:dyDescent="0.25">
      <c r="A18" s="195" t="s">
        <v>1016</v>
      </c>
      <c r="B18" s="198" t="s">
        <v>1033</v>
      </c>
      <c r="C18" s="199">
        <v>14417729.32</v>
      </c>
      <c r="D18" s="195">
        <v>1100118</v>
      </c>
    </row>
    <row r="19" spans="1:4" x14ac:dyDescent="0.25">
      <c r="A19" s="195" t="s">
        <v>1017</v>
      </c>
      <c r="B19" s="198" t="s">
        <v>1034</v>
      </c>
      <c r="C19" s="199">
        <v>1183919.01</v>
      </c>
      <c r="D19" s="195">
        <v>1100118</v>
      </c>
    </row>
    <row r="20" spans="1:4" x14ac:dyDescent="0.25">
      <c r="A20" s="195" t="s">
        <v>1018</v>
      </c>
      <c r="B20" s="198" t="s">
        <v>1035</v>
      </c>
      <c r="C20" s="199">
        <v>4335016.18</v>
      </c>
      <c r="D20" s="195">
        <v>1100118</v>
      </c>
    </row>
    <row r="21" spans="1:4" x14ac:dyDescent="0.25">
      <c r="A21" s="195" t="s">
        <v>1019</v>
      </c>
      <c r="B21" s="198" t="s">
        <v>1036</v>
      </c>
      <c r="C21" s="199">
        <v>168453.61</v>
      </c>
      <c r="D21" s="195">
        <v>1100118</v>
      </c>
    </row>
    <row r="22" spans="1:4" x14ac:dyDescent="0.25">
      <c r="A22" s="195" t="s">
        <v>1020</v>
      </c>
      <c r="B22" s="198" t="s">
        <v>1037</v>
      </c>
      <c r="C22" s="199">
        <v>3368000</v>
      </c>
      <c r="D22" s="195">
        <v>1100118</v>
      </c>
    </row>
    <row r="23" spans="1:4" x14ac:dyDescent="0.25">
      <c r="A23" s="195" t="s">
        <v>1013</v>
      </c>
      <c r="B23" s="198" t="s">
        <v>1038</v>
      </c>
      <c r="C23" s="199">
        <v>253055</v>
      </c>
      <c r="D23" s="195">
        <v>1600418</v>
      </c>
    </row>
    <row r="24" spans="1:4" x14ac:dyDescent="0.25">
      <c r="A24" s="195" t="s">
        <v>1014</v>
      </c>
      <c r="B24" s="198" t="s">
        <v>1024</v>
      </c>
      <c r="C24" s="199">
        <v>250000</v>
      </c>
      <c r="D24" s="195">
        <v>1400318</v>
      </c>
    </row>
    <row r="25" spans="1:4" x14ac:dyDescent="0.25">
      <c r="A25" s="195" t="s">
        <v>1015</v>
      </c>
      <c r="B25" s="198" t="s">
        <v>1025</v>
      </c>
      <c r="C25" s="199">
        <v>4500</v>
      </c>
      <c r="D25" s="195">
        <v>1400318</v>
      </c>
    </row>
    <row r="26" spans="1:4" x14ac:dyDescent="0.25">
      <c r="A26" s="200"/>
      <c r="B26" s="200"/>
      <c r="C26" s="200"/>
      <c r="D26" s="195"/>
    </row>
  </sheetData>
  <mergeCells count="3">
    <mergeCell ref="A2:D2"/>
    <mergeCell ref="A3:D3"/>
    <mergeCell ref="A1:D1"/>
  </mergeCells>
  <pageMargins left="0.7" right="0.7" top="0.75" bottom="0.75" header="0.3" footer="0.3"/>
  <pageSetup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H477"/>
  <sheetViews>
    <sheetView tabSelected="1" workbookViewId="0">
      <selection activeCell="G2" sqref="G2"/>
    </sheetView>
  </sheetViews>
  <sheetFormatPr baseColWidth="10" defaultRowHeight="15" x14ac:dyDescent="0.25"/>
  <cols>
    <col min="1" max="1" width="11.42578125" style="145"/>
    <col min="2" max="2" width="38.5703125" customWidth="1"/>
    <col min="3" max="3" width="23.42578125" customWidth="1"/>
    <col min="4" max="4" width="11.42578125" style="145"/>
    <col min="5" max="5" width="11.7109375" style="145" customWidth="1"/>
    <col min="6" max="6" width="11.7109375" customWidth="1"/>
    <col min="7" max="8" width="14.140625" bestFit="1" customWidth="1"/>
  </cols>
  <sheetData>
    <row r="1" spans="1:6" ht="25.5" customHeight="1" x14ac:dyDescent="0.25">
      <c r="A1" s="205" t="s">
        <v>1269</v>
      </c>
      <c r="B1" s="205"/>
      <c r="C1" s="205"/>
      <c r="D1" s="205"/>
      <c r="E1" s="205"/>
      <c r="F1" s="205"/>
    </row>
    <row r="2" spans="1:6" ht="25.5" customHeight="1" x14ac:dyDescent="0.25">
      <c r="A2" s="205" t="s">
        <v>1268</v>
      </c>
      <c r="B2" s="205"/>
      <c r="C2" s="205"/>
      <c r="D2" s="205"/>
      <c r="E2" s="205"/>
      <c r="F2" s="205"/>
    </row>
    <row r="3" spans="1:6" x14ac:dyDescent="0.25">
      <c r="A3" s="205" t="s">
        <v>941</v>
      </c>
      <c r="B3" s="205"/>
      <c r="C3" s="205"/>
      <c r="D3" s="205"/>
      <c r="E3" s="205"/>
      <c r="F3" s="205"/>
    </row>
    <row r="4" spans="1:6" x14ac:dyDescent="0.25">
      <c r="A4" s="91" t="s">
        <v>937</v>
      </c>
      <c r="B4" s="92" t="s">
        <v>934</v>
      </c>
      <c r="C4" s="91" t="s">
        <v>935</v>
      </c>
      <c r="D4" s="93" t="s">
        <v>938</v>
      </c>
      <c r="E4" s="94" t="s">
        <v>939</v>
      </c>
      <c r="F4" s="95" t="s">
        <v>940</v>
      </c>
    </row>
    <row r="5" spans="1:6" s="149" customFormat="1" x14ac:dyDescent="0.25">
      <c r="A5" s="150"/>
      <c r="B5" s="149" t="s">
        <v>991</v>
      </c>
      <c r="C5" s="148">
        <f>+C6+C42+C85+C141+C197+C231+C267+C324+C375+C390+C410+C415+C463</f>
        <v>31539761.120000001</v>
      </c>
      <c r="D5" s="150"/>
      <c r="E5" s="150" t="s">
        <v>624</v>
      </c>
    </row>
    <row r="6" spans="1:6" s="149" customFormat="1" x14ac:dyDescent="0.25">
      <c r="A6" s="150" t="s">
        <v>1147</v>
      </c>
      <c r="B6" s="149" t="s">
        <v>1148</v>
      </c>
      <c r="C6" s="148">
        <f>+C7</f>
        <v>4969409.88</v>
      </c>
      <c r="D6" s="150"/>
      <c r="E6" s="150"/>
    </row>
    <row r="7" spans="1:6" s="149" customFormat="1" x14ac:dyDescent="0.25">
      <c r="A7" s="150" t="s">
        <v>1146</v>
      </c>
      <c r="B7" s="149" t="s">
        <v>465</v>
      </c>
      <c r="C7" s="148">
        <f>SUM(C8:C40)</f>
        <v>4969409.88</v>
      </c>
      <c r="D7" s="150"/>
      <c r="E7" s="150"/>
    </row>
    <row r="8" spans="1:6" x14ac:dyDescent="0.25">
      <c r="A8" s="145">
        <v>1131</v>
      </c>
      <c r="B8" t="s">
        <v>1040</v>
      </c>
      <c r="C8" s="147">
        <v>2253015.61</v>
      </c>
      <c r="D8" s="145">
        <v>1100118</v>
      </c>
      <c r="E8" s="145">
        <v>1</v>
      </c>
      <c r="F8" s="145" t="s">
        <v>1220</v>
      </c>
    </row>
    <row r="9" spans="1:6" x14ac:dyDescent="0.25">
      <c r="A9" s="145">
        <v>1321</v>
      </c>
      <c r="B9" t="s">
        <v>1041</v>
      </c>
      <c r="C9" s="147">
        <v>65839.27</v>
      </c>
      <c r="D9" s="145">
        <v>1100118</v>
      </c>
      <c r="E9" s="145">
        <v>1</v>
      </c>
      <c r="F9" s="145" t="s">
        <v>1219</v>
      </c>
    </row>
    <row r="10" spans="1:6" x14ac:dyDescent="0.25">
      <c r="A10" s="145">
        <v>1323</v>
      </c>
      <c r="B10" t="s">
        <v>1042</v>
      </c>
      <c r="C10" s="147">
        <v>309480.17</v>
      </c>
      <c r="D10" s="145">
        <v>1100118</v>
      </c>
      <c r="E10" s="145">
        <v>1</v>
      </c>
      <c r="F10" s="145" t="s">
        <v>1219</v>
      </c>
    </row>
    <row r="11" spans="1:6" x14ac:dyDescent="0.25">
      <c r="A11" s="145">
        <v>1413</v>
      </c>
      <c r="B11" t="s">
        <v>1043</v>
      </c>
      <c r="C11" s="147">
        <v>224471</v>
      </c>
      <c r="D11" s="145">
        <v>1100118</v>
      </c>
      <c r="E11" s="145">
        <v>1</v>
      </c>
      <c r="F11" s="145" t="s">
        <v>582</v>
      </c>
    </row>
    <row r="12" spans="1:6" x14ac:dyDescent="0.25">
      <c r="A12" s="145">
        <v>1421</v>
      </c>
      <c r="B12" t="s">
        <v>1044</v>
      </c>
      <c r="C12" s="147">
        <v>130703.47</v>
      </c>
      <c r="D12" s="145">
        <v>1100118</v>
      </c>
      <c r="E12" s="145">
        <v>1</v>
      </c>
      <c r="F12" s="145" t="s">
        <v>582</v>
      </c>
    </row>
    <row r="13" spans="1:6" x14ac:dyDescent="0.25">
      <c r="A13" s="145">
        <v>1431</v>
      </c>
      <c r="B13" t="s">
        <v>1045</v>
      </c>
      <c r="C13" s="147">
        <v>134624.56</v>
      </c>
      <c r="D13" s="145">
        <v>1100118</v>
      </c>
      <c r="E13" s="145">
        <v>1</v>
      </c>
      <c r="F13" s="145" t="s">
        <v>582</v>
      </c>
    </row>
    <row r="14" spans="1:6" x14ac:dyDescent="0.25">
      <c r="A14" s="145">
        <v>1511</v>
      </c>
      <c r="B14" t="s">
        <v>1046</v>
      </c>
      <c r="C14" s="147">
        <v>45060.31</v>
      </c>
      <c r="D14" s="145">
        <v>1100118</v>
      </c>
      <c r="E14" s="145">
        <v>1</v>
      </c>
      <c r="F14" s="145" t="s">
        <v>1219</v>
      </c>
    </row>
    <row r="15" spans="1:6" x14ac:dyDescent="0.25">
      <c r="A15" s="145">
        <v>1522</v>
      </c>
      <c r="B15" t="s">
        <v>1047</v>
      </c>
      <c r="C15" s="147">
        <v>53390.59</v>
      </c>
      <c r="D15" s="145">
        <v>1100118</v>
      </c>
      <c r="E15" s="145">
        <v>1</v>
      </c>
      <c r="F15" s="145" t="s">
        <v>1219</v>
      </c>
    </row>
    <row r="16" spans="1:6" x14ac:dyDescent="0.25">
      <c r="A16" s="145">
        <v>1522</v>
      </c>
      <c r="B16" t="s">
        <v>1047</v>
      </c>
      <c r="C16" s="147">
        <v>558093.97</v>
      </c>
      <c r="D16" s="145">
        <v>1400318</v>
      </c>
      <c r="E16" s="145">
        <v>1</v>
      </c>
      <c r="F16" s="145" t="s">
        <v>1219</v>
      </c>
    </row>
    <row r="17" spans="1:6" x14ac:dyDescent="0.25">
      <c r="A17" s="145">
        <v>1591</v>
      </c>
      <c r="B17" t="s">
        <v>1048</v>
      </c>
      <c r="C17" s="147">
        <v>157711.09</v>
      </c>
      <c r="D17" s="145">
        <v>1100118</v>
      </c>
      <c r="E17" s="145">
        <v>1</v>
      </c>
      <c r="F17" s="145" t="s">
        <v>1219</v>
      </c>
    </row>
    <row r="18" spans="1:6" x14ac:dyDescent="0.25">
      <c r="A18" s="145">
        <v>1592</v>
      </c>
      <c r="B18" t="s">
        <v>1270</v>
      </c>
      <c r="C18" s="147">
        <v>70000</v>
      </c>
      <c r="D18" s="145">
        <v>1400318</v>
      </c>
      <c r="E18" s="145">
        <v>1</v>
      </c>
      <c r="F18" s="145" t="s">
        <v>1220</v>
      </c>
    </row>
    <row r="19" spans="1:6" x14ac:dyDescent="0.25">
      <c r="A19" s="145">
        <v>1611</v>
      </c>
      <c r="B19" t="s">
        <v>1272</v>
      </c>
      <c r="C19" s="147">
        <v>741000</v>
      </c>
      <c r="D19" s="145">
        <v>1400318</v>
      </c>
      <c r="E19" s="145">
        <v>1</v>
      </c>
      <c r="F19" s="145" t="s">
        <v>1220</v>
      </c>
    </row>
    <row r="20" spans="1:6" x14ac:dyDescent="0.25">
      <c r="A20" s="145">
        <v>2111</v>
      </c>
      <c r="B20" t="s">
        <v>1049</v>
      </c>
      <c r="C20" s="147">
        <v>13000</v>
      </c>
      <c r="D20" s="145">
        <v>1100118</v>
      </c>
      <c r="E20" s="145">
        <v>1</v>
      </c>
      <c r="F20" s="145" t="s">
        <v>1220</v>
      </c>
    </row>
    <row r="21" spans="1:6" x14ac:dyDescent="0.25">
      <c r="A21" s="145">
        <v>2112</v>
      </c>
      <c r="B21" t="s">
        <v>1050</v>
      </c>
      <c r="C21" s="147">
        <v>2000</v>
      </c>
      <c r="D21" s="145">
        <v>1100118</v>
      </c>
      <c r="E21" s="145">
        <v>1</v>
      </c>
      <c r="F21" s="145" t="s">
        <v>1219</v>
      </c>
    </row>
    <row r="22" spans="1:6" x14ac:dyDescent="0.25">
      <c r="A22" s="145">
        <v>2121</v>
      </c>
      <c r="B22" t="s">
        <v>56</v>
      </c>
      <c r="C22" s="147">
        <v>13000</v>
      </c>
      <c r="D22" s="145">
        <v>1100118</v>
      </c>
      <c r="E22" s="145">
        <v>1</v>
      </c>
      <c r="F22" s="145" t="s">
        <v>1220</v>
      </c>
    </row>
    <row r="23" spans="1:6" x14ac:dyDescent="0.25">
      <c r="A23" s="145">
        <v>2141</v>
      </c>
      <c r="B23" t="s">
        <v>1051</v>
      </c>
      <c r="C23" s="147">
        <v>20000</v>
      </c>
      <c r="D23" s="145">
        <v>1100118</v>
      </c>
      <c r="E23" s="145">
        <v>1</v>
      </c>
      <c r="F23" s="145" t="s">
        <v>1220</v>
      </c>
    </row>
    <row r="24" spans="1:6" x14ac:dyDescent="0.25">
      <c r="A24" s="145">
        <v>2142</v>
      </c>
      <c r="B24" t="s">
        <v>1052</v>
      </c>
      <c r="C24" s="147">
        <v>2000</v>
      </c>
      <c r="D24" s="145">
        <v>1100118</v>
      </c>
      <c r="E24" s="145">
        <v>1</v>
      </c>
      <c r="F24" s="145" t="s">
        <v>1220</v>
      </c>
    </row>
    <row r="25" spans="1:6" x14ac:dyDescent="0.25">
      <c r="A25" s="145">
        <v>2151</v>
      </c>
      <c r="B25" t="s">
        <v>59</v>
      </c>
      <c r="C25" s="147">
        <v>2000</v>
      </c>
      <c r="D25" s="145">
        <v>1100118</v>
      </c>
      <c r="E25" s="145">
        <v>1</v>
      </c>
      <c r="F25" s="145" t="s">
        <v>1220</v>
      </c>
    </row>
    <row r="26" spans="1:6" x14ac:dyDescent="0.25">
      <c r="A26" s="145">
        <v>2531</v>
      </c>
      <c r="B26" t="s">
        <v>90</v>
      </c>
      <c r="C26" s="147">
        <v>1000</v>
      </c>
      <c r="D26" s="145">
        <v>1100118</v>
      </c>
      <c r="E26" s="145">
        <v>1</v>
      </c>
      <c r="F26" s="145" t="s">
        <v>1220</v>
      </c>
    </row>
    <row r="27" spans="1:6" x14ac:dyDescent="0.25">
      <c r="A27" s="145">
        <v>2941</v>
      </c>
      <c r="B27" t="s">
        <v>1053</v>
      </c>
      <c r="C27" s="147">
        <v>10000</v>
      </c>
      <c r="D27" s="145">
        <v>1100118</v>
      </c>
      <c r="E27" s="145">
        <v>1</v>
      </c>
      <c r="F27" s="145" t="s">
        <v>1220</v>
      </c>
    </row>
    <row r="28" spans="1:6" x14ac:dyDescent="0.25">
      <c r="A28" s="145">
        <v>3151</v>
      </c>
      <c r="B28" t="s">
        <v>1054</v>
      </c>
      <c r="C28" s="147">
        <v>9600</v>
      </c>
      <c r="D28" s="145">
        <v>1100118</v>
      </c>
      <c r="E28" s="145">
        <v>1</v>
      </c>
      <c r="F28" s="145" t="s">
        <v>1220</v>
      </c>
    </row>
    <row r="29" spans="1:6" x14ac:dyDescent="0.25">
      <c r="A29" s="145">
        <v>3173</v>
      </c>
      <c r="B29" t="s">
        <v>1055</v>
      </c>
      <c r="C29" s="147">
        <v>2000</v>
      </c>
      <c r="D29" s="145">
        <v>1400318</v>
      </c>
      <c r="E29" s="145">
        <v>1</v>
      </c>
      <c r="F29" s="145" t="s">
        <v>1220</v>
      </c>
    </row>
    <row r="30" spans="1:6" x14ac:dyDescent="0.25">
      <c r="A30" s="145">
        <v>3181</v>
      </c>
      <c r="B30" t="s">
        <v>1056</v>
      </c>
      <c r="C30" s="147">
        <v>4000</v>
      </c>
      <c r="D30" s="145">
        <v>1400318</v>
      </c>
      <c r="E30" s="145">
        <v>1</v>
      </c>
      <c r="F30" s="145" t="s">
        <v>1220</v>
      </c>
    </row>
    <row r="31" spans="1:6" x14ac:dyDescent="0.25">
      <c r="A31" s="145">
        <v>3311</v>
      </c>
      <c r="B31" t="s">
        <v>1057</v>
      </c>
      <c r="C31" s="147">
        <v>3000</v>
      </c>
      <c r="D31" s="145">
        <v>1400318</v>
      </c>
      <c r="E31" s="145">
        <v>1</v>
      </c>
      <c r="F31" s="145" t="s">
        <v>1220</v>
      </c>
    </row>
    <row r="32" spans="1:6" x14ac:dyDescent="0.25">
      <c r="A32" s="145">
        <v>3341</v>
      </c>
      <c r="B32" t="s">
        <v>1267</v>
      </c>
      <c r="C32" s="147">
        <v>5000</v>
      </c>
      <c r="D32" s="145">
        <v>1400318</v>
      </c>
      <c r="E32" s="145">
        <v>1</v>
      </c>
      <c r="F32" s="145" t="s">
        <v>1220</v>
      </c>
    </row>
    <row r="33" spans="1:8" x14ac:dyDescent="0.25">
      <c r="A33" s="145">
        <v>3361</v>
      </c>
      <c r="B33" t="s">
        <v>1058</v>
      </c>
      <c r="C33" s="147">
        <v>3000</v>
      </c>
      <c r="D33" s="145">
        <v>1100118</v>
      </c>
      <c r="E33" s="145">
        <v>1</v>
      </c>
      <c r="F33" s="145" t="s">
        <v>1220</v>
      </c>
    </row>
    <row r="34" spans="1:8" x14ac:dyDescent="0.25">
      <c r="A34" s="145">
        <v>3411</v>
      </c>
      <c r="B34" t="s">
        <v>1059</v>
      </c>
      <c r="C34" s="147">
        <v>38000</v>
      </c>
      <c r="D34" s="145">
        <v>1400318</v>
      </c>
      <c r="E34" s="145">
        <v>1</v>
      </c>
      <c r="F34" s="145" t="s">
        <v>1220</v>
      </c>
    </row>
    <row r="35" spans="1:8" x14ac:dyDescent="0.25">
      <c r="A35" s="145">
        <v>3521</v>
      </c>
      <c r="B35" t="s">
        <v>1060</v>
      </c>
      <c r="C35" s="147">
        <v>3000</v>
      </c>
      <c r="D35" s="145">
        <v>1400318</v>
      </c>
      <c r="E35" s="145">
        <v>1</v>
      </c>
      <c r="F35" s="145" t="s">
        <v>1220</v>
      </c>
    </row>
    <row r="36" spans="1:8" x14ac:dyDescent="0.25">
      <c r="A36" s="145">
        <v>3531</v>
      </c>
      <c r="B36" t="s">
        <v>1061</v>
      </c>
      <c r="C36" s="147">
        <v>3000</v>
      </c>
      <c r="D36" s="145">
        <v>1400318</v>
      </c>
      <c r="E36" s="145">
        <v>1</v>
      </c>
      <c r="F36" s="145" t="s">
        <v>1220</v>
      </c>
    </row>
    <row r="37" spans="1:8" x14ac:dyDescent="0.25">
      <c r="A37" s="145">
        <v>3852</v>
      </c>
      <c r="B37" t="s">
        <v>1062</v>
      </c>
      <c r="C37" s="147">
        <v>8000</v>
      </c>
      <c r="D37" s="145">
        <v>1400318</v>
      </c>
      <c r="E37" s="145">
        <v>1</v>
      </c>
      <c r="F37" s="145" t="s">
        <v>1220</v>
      </c>
    </row>
    <row r="38" spans="1:8" x14ac:dyDescent="0.25">
      <c r="A38" s="145">
        <v>3853</v>
      </c>
      <c r="B38" t="s">
        <v>192</v>
      </c>
      <c r="C38" s="147">
        <v>5000</v>
      </c>
      <c r="D38" s="145">
        <v>1400318</v>
      </c>
      <c r="E38" s="145">
        <v>1</v>
      </c>
      <c r="F38" s="145" t="s">
        <v>1220</v>
      </c>
    </row>
    <row r="39" spans="1:8" x14ac:dyDescent="0.25">
      <c r="A39" s="145">
        <v>3981</v>
      </c>
      <c r="B39" t="s">
        <v>1063</v>
      </c>
      <c r="C39" s="147">
        <v>49419.839999999997</v>
      </c>
      <c r="D39" s="145">
        <v>1100118</v>
      </c>
      <c r="E39" s="145">
        <v>1</v>
      </c>
      <c r="F39" s="145" t="s">
        <v>1220</v>
      </c>
    </row>
    <row r="40" spans="1:8" x14ac:dyDescent="0.25">
      <c r="A40" s="145">
        <v>4411</v>
      </c>
      <c r="B40" t="s">
        <v>993</v>
      </c>
      <c r="C40" s="147">
        <v>30000</v>
      </c>
      <c r="D40" s="145">
        <v>1400318</v>
      </c>
      <c r="E40" s="145">
        <v>1</v>
      </c>
      <c r="F40" s="145" t="s">
        <v>1220</v>
      </c>
    </row>
    <row r="41" spans="1:8" x14ac:dyDescent="0.25">
      <c r="C41" s="147"/>
    </row>
    <row r="42" spans="1:8" x14ac:dyDescent="0.25">
      <c r="A42" s="150" t="s">
        <v>1147</v>
      </c>
      <c r="B42" s="149" t="s">
        <v>1148</v>
      </c>
      <c r="C42" s="148">
        <f>+C43</f>
        <v>2298658.15</v>
      </c>
      <c r="D42" s="150"/>
      <c r="E42" s="150"/>
      <c r="F42" s="149"/>
    </row>
    <row r="43" spans="1:8" x14ac:dyDescent="0.25">
      <c r="A43" s="150" t="s">
        <v>1149</v>
      </c>
      <c r="B43" s="149" t="s">
        <v>1064</v>
      </c>
      <c r="C43" s="148">
        <f>SUM(C44:C83)</f>
        <v>2298658.15</v>
      </c>
      <c r="D43" s="150"/>
      <c r="E43" s="150"/>
      <c r="F43" s="149"/>
      <c r="H43" s="147"/>
    </row>
    <row r="44" spans="1:8" s="149" customFormat="1" x14ac:dyDescent="0.25">
      <c r="A44" s="145">
        <v>1131</v>
      </c>
      <c r="B44" t="s">
        <v>1040</v>
      </c>
      <c r="C44" s="147">
        <v>668890.65</v>
      </c>
      <c r="D44" s="145">
        <v>1100118</v>
      </c>
      <c r="E44" s="145">
        <v>1</v>
      </c>
      <c r="F44" s="145" t="s">
        <v>1219</v>
      </c>
    </row>
    <row r="45" spans="1:8" s="149" customFormat="1" x14ac:dyDescent="0.25">
      <c r="A45" s="145">
        <v>1321</v>
      </c>
      <c r="B45" t="s">
        <v>1065</v>
      </c>
      <c r="C45" s="147">
        <v>25680.19</v>
      </c>
      <c r="D45" s="145">
        <v>1100118</v>
      </c>
      <c r="E45" s="145">
        <v>1</v>
      </c>
      <c r="F45" s="145" t="s">
        <v>1219</v>
      </c>
    </row>
    <row r="46" spans="1:8" x14ac:dyDescent="0.25">
      <c r="A46" s="145">
        <v>1322</v>
      </c>
      <c r="B46" t="s">
        <v>1066</v>
      </c>
      <c r="C46" s="147">
        <v>21772.55</v>
      </c>
      <c r="D46" s="145">
        <v>1100118</v>
      </c>
      <c r="E46" s="145">
        <v>1</v>
      </c>
      <c r="F46" s="145" t="s">
        <v>1219</v>
      </c>
    </row>
    <row r="47" spans="1:8" x14ac:dyDescent="0.25">
      <c r="A47" s="145">
        <v>1323</v>
      </c>
      <c r="B47" t="s">
        <v>1042</v>
      </c>
      <c r="C47" s="147">
        <v>91880.58</v>
      </c>
      <c r="D47" s="145">
        <v>1100118</v>
      </c>
      <c r="E47" s="145">
        <v>1</v>
      </c>
      <c r="F47" s="145" t="s">
        <v>1219</v>
      </c>
    </row>
    <row r="48" spans="1:8" x14ac:dyDescent="0.25">
      <c r="A48" s="145">
        <v>1331</v>
      </c>
      <c r="B48" t="s">
        <v>1067</v>
      </c>
      <c r="C48" s="147">
        <v>39437.08</v>
      </c>
      <c r="D48" s="145">
        <v>1100118</v>
      </c>
      <c r="E48" s="145">
        <v>1</v>
      </c>
      <c r="F48" s="145" t="s">
        <v>1219</v>
      </c>
    </row>
    <row r="49" spans="1:6" x14ac:dyDescent="0.25">
      <c r="A49" s="145">
        <v>1413</v>
      </c>
      <c r="B49" t="s">
        <v>1043</v>
      </c>
      <c r="C49" s="147">
        <v>83556.509999999995</v>
      </c>
      <c r="D49" s="145">
        <v>1100118</v>
      </c>
      <c r="E49" s="145">
        <v>1</v>
      </c>
      <c r="F49" s="145" t="s">
        <v>582</v>
      </c>
    </row>
    <row r="50" spans="1:6" x14ac:dyDescent="0.25">
      <c r="A50" s="145">
        <v>1421</v>
      </c>
      <c r="B50" t="s">
        <v>1044</v>
      </c>
      <c r="C50" s="147">
        <v>39414.43</v>
      </c>
      <c r="D50" s="145">
        <v>1100118</v>
      </c>
      <c r="E50" s="145">
        <v>1</v>
      </c>
      <c r="F50" s="145" t="s">
        <v>582</v>
      </c>
    </row>
    <row r="51" spans="1:6" x14ac:dyDescent="0.25">
      <c r="A51" s="145">
        <v>1431</v>
      </c>
      <c r="B51" t="s">
        <v>1045</v>
      </c>
      <c r="C51" s="147">
        <v>40596.97</v>
      </c>
      <c r="D51" s="145">
        <v>1100118</v>
      </c>
      <c r="E51" s="145">
        <v>1</v>
      </c>
      <c r="F51" s="145" t="s">
        <v>582</v>
      </c>
    </row>
    <row r="52" spans="1:6" x14ac:dyDescent="0.25">
      <c r="A52" s="145">
        <v>1511</v>
      </c>
      <c r="B52" t="s">
        <v>1046</v>
      </c>
      <c r="C52" s="147">
        <v>13377.81</v>
      </c>
      <c r="D52" s="145">
        <v>1100118</v>
      </c>
      <c r="E52" s="145">
        <v>1</v>
      </c>
      <c r="F52" s="145" t="s">
        <v>1219</v>
      </c>
    </row>
    <row r="53" spans="1:6" x14ac:dyDescent="0.25">
      <c r="A53" s="145">
        <v>1591</v>
      </c>
      <c r="B53" t="s">
        <v>1048</v>
      </c>
      <c r="C53" s="147">
        <v>46822.35</v>
      </c>
      <c r="D53" s="145">
        <v>1100118</v>
      </c>
      <c r="E53" s="145">
        <v>1</v>
      </c>
      <c r="F53" s="145" t="s">
        <v>1219</v>
      </c>
    </row>
    <row r="54" spans="1:6" x14ac:dyDescent="0.25">
      <c r="A54" s="145">
        <v>2111</v>
      </c>
      <c r="B54" t="s">
        <v>1049</v>
      </c>
      <c r="C54" s="147">
        <v>3000</v>
      </c>
      <c r="D54" s="145">
        <v>1100118</v>
      </c>
      <c r="E54" s="145">
        <v>1</v>
      </c>
      <c r="F54" s="145" t="s">
        <v>1220</v>
      </c>
    </row>
    <row r="55" spans="1:6" x14ac:dyDescent="0.25">
      <c r="A55" s="145">
        <v>2141</v>
      </c>
      <c r="B55" t="s">
        <v>1051</v>
      </c>
      <c r="C55" s="147">
        <v>2000</v>
      </c>
      <c r="D55" s="145">
        <v>1100118</v>
      </c>
      <c r="E55" s="145">
        <v>1</v>
      </c>
      <c r="F55" s="145" t="s">
        <v>1220</v>
      </c>
    </row>
    <row r="56" spans="1:6" x14ac:dyDescent="0.25">
      <c r="A56" s="145">
        <v>2161</v>
      </c>
      <c r="B56" t="s">
        <v>60</v>
      </c>
      <c r="C56" s="147">
        <v>30000</v>
      </c>
      <c r="D56" s="145">
        <v>1100118</v>
      </c>
      <c r="E56" s="145">
        <v>1</v>
      </c>
      <c r="F56" s="145" t="s">
        <v>1220</v>
      </c>
    </row>
    <row r="57" spans="1:6" x14ac:dyDescent="0.25">
      <c r="A57" s="145">
        <v>2171</v>
      </c>
      <c r="B57" t="s">
        <v>61</v>
      </c>
      <c r="C57" s="147">
        <v>3000</v>
      </c>
      <c r="D57" s="145">
        <v>1100118</v>
      </c>
      <c r="E57" s="145">
        <v>1</v>
      </c>
      <c r="F57" s="145" t="s">
        <v>1220</v>
      </c>
    </row>
    <row r="58" spans="1:6" x14ac:dyDescent="0.25">
      <c r="A58" s="145">
        <v>2212</v>
      </c>
      <c r="B58" t="s">
        <v>1068</v>
      </c>
      <c r="C58" s="147">
        <v>12000</v>
      </c>
      <c r="D58" s="145">
        <v>1100118</v>
      </c>
      <c r="E58" s="145">
        <v>1</v>
      </c>
      <c r="F58" s="145" t="s">
        <v>1220</v>
      </c>
    </row>
    <row r="59" spans="1:6" x14ac:dyDescent="0.25">
      <c r="A59" s="145">
        <v>2461</v>
      </c>
      <c r="B59" t="s">
        <v>83</v>
      </c>
      <c r="C59" s="147">
        <v>20000</v>
      </c>
      <c r="D59" s="145">
        <v>1100118</v>
      </c>
      <c r="E59" s="145">
        <v>1</v>
      </c>
      <c r="F59" s="145" t="s">
        <v>1220</v>
      </c>
    </row>
    <row r="60" spans="1:6" x14ac:dyDescent="0.25">
      <c r="A60" s="145">
        <v>2491</v>
      </c>
      <c r="B60" t="s">
        <v>1069</v>
      </c>
      <c r="C60" s="147">
        <v>15000</v>
      </c>
      <c r="D60" s="145">
        <v>1100118</v>
      </c>
      <c r="E60" s="145">
        <v>1</v>
      </c>
      <c r="F60" s="145" t="s">
        <v>1220</v>
      </c>
    </row>
    <row r="61" spans="1:6" x14ac:dyDescent="0.25">
      <c r="A61" s="145">
        <v>2531</v>
      </c>
      <c r="B61" t="s">
        <v>90</v>
      </c>
      <c r="C61" s="147">
        <v>1000</v>
      </c>
      <c r="D61" s="145">
        <v>1100118</v>
      </c>
      <c r="E61" s="145">
        <v>1</v>
      </c>
      <c r="F61" s="145" t="s">
        <v>1220</v>
      </c>
    </row>
    <row r="62" spans="1:6" x14ac:dyDescent="0.25">
      <c r="A62" s="145">
        <v>2721</v>
      </c>
      <c r="B62" t="s">
        <v>1070</v>
      </c>
      <c r="C62" s="147">
        <v>10000</v>
      </c>
      <c r="D62" s="145">
        <v>1100118</v>
      </c>
      <c r="E62" s="145">
        <v>1</v>
      </c>
      <c r="F62" s="145" t="s">
        <v>1220</v>
      </c>
    </row>
    <row r="63" spans="1:6" x14ac:dyDescent="0.25">
      <c r="A63" s="145">
        <v>2911</v>
      </c>
      <c r="B63" t="s">
        <v>109</v>
      </c>
      <c r="C63" s="147">
        <v>3000</v>
      </c>
      <c r="D63" s="145">
        <v>1100118</v>
      </c>
      <c r="E63" s="145">
        <v>1</v>
      </c>
      <c r="F63" s="145" t="s">
        <v>1220</v>
      </c>
    </row>
    <row r="64" spans="1:6" x14ac:dyDescent="0.25">
      <c r="A64" s="145">
        <v>2921</v>
      </c>
      <c r="B64" t="s">
        <v>110</v>
      </c>
      <c r="C64" s="147">
        <v>4000</v>
      </c>
      <c r="D64" s="145">
        <v>1100118</v>
      </c>
      <c r="E64" s="145">
        <v>1</v>
      </c>
      <c r="F64" s="145" t="s">
        <v>1220</v>
      </c>
    </row>
    <row r="65" spans="1:7" x14ac:dyDescent="0.25">
      <c r="A65" s="145">
        <v>2932</v>
      </c>
      <c r="B65" t="s">
        <v>1071</v>
      </c>
      <c r="C65" s="147">
        <v>20000</v>
      </c>
      <c r="D65" s="145">
        <v>1100118</v>
      </c>
      <c r="E65" s="145">
        <v>1</v>
      </c>
      <c r="F65" s="145" t="s">
        <v>1220</v>
      </c>
    </row>
    <row r="66" spans="1:7" x14ac:dyDescent="0.25">
      <c r="A66" s="145">
        <v>3111</v>
      </c>
      <c r="B66" t="s">
        <v>1072</v>
      </c>
      <c r="C66" s="147">
        <v>215985.21000000002</v>
      </c>
      <c r="D66" s="145">
        <v>1100118</v>
      </c>
      <c r="E66" s="145">
        <v>1</v>
      </c>
      <c r="F66" s="145" t="s">
        <v>1220</v>
      </c>
      <c r="G66" s="147"/>
    </row>
    <row r="67" spans="1:7" x14ac:dyDescent="0.25">
      <c r="A67" s="145">
        <v>3111</v>
      </c>
      <c r="B67" t="s">
        <v>1072</v>
      </c>
      <c r="C67" s="147">
        <v>199014.79</v>
      </c>
      <c r="D67" s="145">
        <v>1400318</v>
      </c>
      <c r="E67" s="145">
        <v>1</v>
      </c>
      <c r="F67" s="145" t="s">
        <v>1220</v>
      </c>
    </row>
    <row r="68" spans="1:7" x14ac:dyDescent="0.25">
      <c r="A68" s="145">
        <v>3131</v>
      </c>
      <c r="B68" t="s">
        <v>1073</v>
      </c>
      <c r="C68" s="147">
        <v>60000</v>
      </c>
      <c r="D68" s="145">
        <v>1100118</v>
      </c>
      <c r="E68" s="145">
        <v>1</v>
      </c>
      <c r="F68" s="145" t="s">
        <v>1220</v>
      </c>
    </row>
    <row r="69" spans="1:7" x14ac:dyDescent="0.25">
      <c r="A69" s="145">
        <v>3141</v>
      </c>
      <c r="B69" t="s">
        <v>1074</v>
      </c>
      <c r="C69" s="147">
        <v>3500</v>
      </c>
      <c r="D69" s="145">
        <v>1400318</v>
      </c>
      <c r="E69" s="145">
        <v>1</v>
      </c>
      <c r="F69" s="145" t="s">
        <v>1220</v>
      </c>
    </row>
    <row r="70" spans="1:7" x14ac:dyDescent="0.25">
      <c r="A70" s="145">
        <v>3151</v>
      </c>
      <c r="B70" t="s">
        <v>1075</v>
      </c>
      <c r="C70" s="147">
        <v>3000</v>
      </c>
      <c r="D70" s="145">
        <v>1400318</v>
      </c>
      <c r="E70" s="145">
        <v>1</v>
      </c>
      <c r="F70" s="145" t="s">
        <v>1220</v>
      </c>
    </row>
    <row r="71" spans="1:7" x14ac:dyDescent="0.25">
      <c r="A71" s="145">
        <v>3171</v>
      </c>
      <c r="B71" t="s">
        <v>1076</v>
      </c>
      <c r="C71" s="147">
        <v>4000</v>
      </c>
      <c r="D71" s="145">
        <v>1400318</v>
      </c>
      <c r="E71" s="145">
        <v>1</v>
      </c>
      <c r="F71" s="145" t="s">
        <v>1220</v>
      </c>
    </row>
    <row r="72" spans="1:7" x14ac:dyDescent="0.25">
      <c r="A72" s="145">
        <v>3361</v>
      </c>
      <c r="B72" t="s">
        <v>1058</v>
      </c>
      <c r="C72" s="147">
        <v>2000</v>
      </c>
      <c r="D72" s="145">
        <v>1400318</v>
      </c>
      <c r="E72" s="145">
        <v>1</v>
      </c>
      <c r="F72" s="145" t="s">
        <v>1220</v>
      </c>
    </row>
    <row r="73" spans="1:7" x14ac:dyDescent="0.25">
      <c r="A73" s="145">
        <v>3381</v>
      </c>
      <c r="B73" t="s">
        <v>1077</v>
      </c>
      <c r="C73" s="147">
        <v>109393.14</v>
      </c>
      <c r="D73" s="145">
        <v>1100118</v>
      </c>
      <c r="E73" s="145">
        <v>1</v>
      </c>
      <c r="F73" s="145" t="s">
        <v>1220</v>
      </c>
      <c r="G73" s="147"/>
    </row>
    <row r="74" spans="1:7" x14ac:dyDescent="0.25">
      <c r="A74" s="145">
        <v>3381</v>
      </c>
      <c r="B74" t="s">
        <v>1077</v>
      </c>
      <c r="C74" s="147">
        <v>102606.86</v>
      </c>
      <c r="D74" s="145">
        <v>1400318</v>
      </c>
      <c r="E74" s="145">
        <v>1</v>
      </c>
      <c r="F74" s="145" t="s">
        <v>1220</v>
      </c>
    </row>
    <row r="75" spans="1:7" x14ac:dyDescent="0.25">
      <c r="A75" s="145">
        <v>3511</v>
      </c>
      <c r="B75" t="s">
        <v>1078</v>
      </c>
      <c r="C75" s="147">
        <v>50000</v>
      </c>
      <c r="D75" s="145">
        <v>1400318</v>
      </c>
      <c r="E75" s="145">
        <v>1</v>
      </c>
      <c r="F75" s="145" t="s">
        <v>1220</v>
      </c>
    </row>
    <row r="76" spans="1:7" x14ac:dyDescent="0.25">
      <c r="A76" s="145">
        <v>3521</v>
      </c>
      <c r="B76" t="s">
        <v>1079</v>
      </c>
      <c r="C76" s="147">
        <v>15000</v>
      </c>
      <c r="D76" s="145">
        <v>1400318</v>
      </c>
      <c r="E76" s="145">
        <v>1</v>
      </c>
      <c r="F76" s="145" t="s">
        <v>1220</v>
      </c>
    </row>
    <row r="77" spans="1:7" x14ac:dyDescent="0.25">
      <c r="A77" s="145">
        <v>3571</v>
      </c>
      <c r="B77" t="s">
        <v>166</v>
      </c>
      <c r="C77" s="147">
        <v>40000</v>
      </c>
      <c r="D77" s="145">
        <v>1400318</v>
      </c>
      <c r="E77" s="145">
        <v>1</v>
      </c>
      <c r="F77" s="145" t="s">
        <v>1220</v>
      </c>
    </row>
    <row r="78" spans="1:7" x14ac:dyDescent="0.25">
      <c r="A78" s="145">
        <v>3581</v>
      </c>
      <c r="B78" t="s">
        <v>1080</v>
      </c>
      <c r="C78" s="147">
        <v>94000</v>
      </c>
      <c r="D78" s="145">
        <v>1100118</v>
      </c>
      <c r="E78" s="145">
        <v>1</v>
      </c>
      <c r="F78" s="145" t="s">
        <v>1220</v>
      </c>
      <c r="G78" s="147"/>
    </row>
    <row r="79" spans="1:7" x14ac:dyDescent="0.25">
      <c r="A79" s="145">
        <v>3581</v>
      </c>
      <c r="B79" t="s">
        <v>1080</v>
      </c>
      <c r="C79" s="147">
        <v>47000</v>
      </c>
      <c r="D79" s="145">
        <v>1400318</v>
      </c>
      <c r="E79" s="145">
        <v>1</v>
      </c>
      <c r="F79" s="145" t="s">
        <v>1220</v>
      </c>
    </row>
    <row r="80" spans="1:7" x14ac:dyDescent="0.25">
      <c r="A80" s="145">
        <v>3591</v>
      </c>
      <c r="B80" t="s">
        <v>168</v>
      </c>
      <c r="C80" s="147">
        <v>70000</v>
      </c>
      <c r="D80" s="145">
        <v>1100118</v>
      </c>
      <c r="E80" s="145">
        <v>1</v>
      </c>
      <c r="F80" s="145" t="s">
        <v>1220</v>
      </c>
      <c r="G80" s="147"/>
    </row>
    <row r="81" spans="1:6" x14ac:dyDescent="0.25">
      <c r="A81" s="145">
        <v>3591</v>
      </c>
      <c r="B81" t="s">
        <v>168</v>
      </c>
      <c r="C81" s="147">
        <v>63000</v>
      </c>
      <c r="D81" s="145">
        <v>1400318</v>
      </c>
      <c r="E81" s="145">
        <v>1</v>
      </c>
      <c r="F81" s="145" t="s">
        <v>1220</v>
      </c>
    </row>
    <row r="82" spans="1:6" x14ac:dyDescent="0.25">
      <c r="A82" s="145">
        <v>3721</v>
      </c>
      <c r="B82" t="s">
        <v>1081</v>
      </c>
      <c r="C82" s="147">
        <v>10000</v>
      </c>
      <c r="D82" s="145">
        <v>1400318</v>
      </c>
      <c r="E82" s="145">
        <v>1</v>
      </c>
      <c r="F82" s="145" t="s">
        <v>1220</v>
      </c>
    </row>
    <row r="83" spans="1:6" x14ac:dyDescent="0.25">
      <c r="A83" s="145">
        <v>3981</v>
      </c>
      <c r="B83" t="s">
        <v>1063</v>
      </c>
      <c r="C83" s="147">
        <v>15729.03</v>
      </c>
      <c r="D83" s="145">
        <v>1100118</v>
      </c>
      <c r="E83" s="145">
        <v>1</v>
      </c>
      <c r="F83" s="145" t="s">
        <v>1220</v>
      </c>
    </row>
    <row r="84" spans="1:6" x14ac:dyDescent="0.25">
      <c r="C84" s="147"/>
    </row>
    <row r="85" spans="1:6" x14ac:dyDescent="0.25">
      <c r="A85" s="150" t="s">
        <v>1221</v>
      </c>
      <c r="B85" s="149" t="s">
        <v>1222</v>
      </c>
      <c r="C85" s="148">
        <f>+C86</f>
        <v>5222847.72</v>
      </c>
      <c r="D85" s="150"/>
      <c r="E85" s="150"/>
      <c r="F85" s="149"/>
    </row>
    <row r="86" spans="1:6" x14ac:dyDescent="0.25">
      <c r="A86" s="150" t="s">
        <v>1150</v>
      </c>
      <c r="B86" s="149" t="s">
        <v>1082</v>
      </c>
      <c r="C86" s="148">
        <f>SUM(C87:C139)</f>
        <v>5222847.72</v>
      </c>
      <c r="D86" s="150"/>
      <c r="E86" s="150"/>
      <c r="F86" s="149"/>
    </row>
    <row r="87" spans="1:6" x14ac:dyDescent="0.25">
      <c r="A87" s="145">
        <v>1131</v>
      </c>
      <c r="B87" t="s">
        <v>1040</v>
      </c>
      <c r="C87" s="147">
        <v>1687765.84</v>
      </c>
      <c r="D87" s="145">
        <v>1100118</v>
      </c>
      <c r="E87" s="145">
        <v>1</v>
      </c>
      <c r="F87" s="145" t="s">
        <v>1219</v>
      </c>
    </row>
    <row r="88" spans="1:6" s="149" customFormat="1" x14ac:dyDescent="0.25">
      <c r="A88" s="145">
        <v>1321</v>
      </c>
      <c r="B88" t="s">
        <v>1041</v>
      </c>
      <c r="C88" s="147">
        <v>19156.830000000002</v>
      </c>
      <c r="D88" s="145">
        <v>1100118</v>
      </c>
      <c r="E88" s="145">
        <v>1</v>
      </c>
      <c r="F88" s="145" t="s">
        <v>1219</v>
      </c>
    </row>
    <row r="89" spans="1:6" s="149" customFormat="1" x14ac:dyDescent="0.25">
      <c r="A89" s="145">
        <v>1322</v>
      </c>
      <c r="B89" t="s">
        <v>1066</v>
      </c>
      <c r="C89" s="147">
        <v>16368.57</v>
      </c>
      <c r="D89" s="145">
        <v>1100118</v>
      </c>
      <c r="E89" s="145">
        <v>1</v>
      </c>
      <c r="F89" s="145" t="s">
        <v>1219</v>
      </c>
    </row>
    <row r="90" spans="1:6" x14ac:dyDescent="0.25">
      <c r="A90" s="145">
        <v>1323</v>
      </c>
      <c r="B90" t="s">
        <v>1042</v>
      </c>
      <c r="C90" s="147">
        <v>231835.97</v>
      </c>
      <c r="D90" s="145">
        <v>1100118</v>
      </c>
      <c r="E90" s="145">
        <v>1</v>
      </c>
      <c r="F90" s="145" t="s">
        <v>1219</v>
      </c>
    </row>
    <row r="91" spans="1:6" x14ac:dyDescent="0.25">
      <c r="A91" s="145">
        <v>1413</v>
      </c>
      <c r="B91" t="s">
        <v>1043</v>
      </c>
      <c r="C91" s="147">
        <v>190291.81</v>
      </c>
      <c r="D91" s="145">
        <v>1100118</v>
      </c>
      <c r="E91" s="145">
        <v>1</v>
      </c>
      <c r="F91" s="145" t="s">
        <v>582</v>
      </c>
    </row>
    <row r="92" spans="1:6" x14ac:dyDescent="0.25">
      <c r="A92" s="145">
        <v>1421</v>
      </c>
      <c r="B92" t="s">
        <v>1044</v>
      </c>
      <c r="C92" s="147">
        <v>97169.74</v>
      </c>
      <c r="D92" s="145">
        <v>1100118</v>
      </c>
      <c r="E92" s="145">
        <v>1</v>
      </c>
      <c r="F92" s="145" t="s">
        <v>582</v>
      </c>
    </row>
    <row r="93" spans="1:6" x14ac:dyDescent="0.25">
      <c r="A93" s="145">
        <v>1431</v>
      </c>
      <c r="B93" t="s">
        <v>1045</v>
      </c>
      <c r="C93" s="147">
        <v>100084.86</v>
      </c>
      <c r="D93" s="145">
        <v>1100118</v>
      </c>
      <c r="E93" s="145">
        <v>1</v>
      </c>
      <c r="F93" s="145" t="s">
        <v>582</v>
      </c>
    </row>
    <row r="94" spans="1:6" x14ac:dyDescent="0.25">
      <c r="A94" s="145">
        <v>1511</v>
      </c>
      <c r="B94" t="s">
        <v>1046</v>
      </c>
      <c r="C94" s="147">
        <v>33755.32</v>
      </c>
      <c r="D94" s="145">
        <v>1100118</v>
      </c>
      <c r="E94" s="145">
        <v>1</v>
      </c>
      <c r="F94" s="145" t="s">
        <v>1219</v>
      </c>
    </row>
    <row r="95" spans="1:6" x14ac:dyDescent="0.25">
      <c r="A95" s="145">
        <v>1591</v>
      </c>
      <c r="B95" t="s">
        <v>1048</v>
      </c>
      <c r="C95" s="147">
        <v>118143.61</v>
      </c>
      <c r="D95" s="145">
        <v>1100118</v>
      </c>
      <c r="E95" s="145">
        <v>1</v>
      </c>
      <c r="F95" s="145" t="s">
        <v>1219</v>
      </c>
    </row>
    <row r="96" spans="1:6" x14ac:dyDescent="0.25">
      <c r="A96" s="145">
        <v>2111</v>
      </c>
      <c r="B96" t="s">
        <v>1049</v>
      </c>
      <c r="C96" s="147">
        <v>28000</v>
      </c>
      <c r="D96" s="145">
        <v>1100118</v>
      </c>
      <c r="E96" s="145">
        <v>1</v>
      </c>
      <c r="F96" s="145" t="s">
        <v>1220</v>
      </c>
    </row>
    <row r="97" spans="1:6" x14ac:dyDescent="0.25">
      <c r="A97" s="145">
        <v>2141</v>
      </c>
      <c r="B97" t="s">
        <v>1051</v>
      </c>
      <c r="C97" s="147">
        <v>28000</v>
      </c>
      <c r="D97" s="145">
        <v>1100118</v>
      </c>
      <c r="E97" s="145">
        <v>1</v>
      </c>
      <c r="F97" s="145" t="s">
        <v>1220</v>
      </c>
    </row>
    <row r="98" spans="1:6" x14ac:dyDescent="0.25">
      <c r="A98" s="145">
        <v>2142</v>
      </c>
      <c r="B98" t="s">
        <v>1052</v>
      </c>
      <c r="C98" s="147">
        <v>3000</v>
      </c>
      <c r="D98" s="145">
        <v>1100118</v>
      </c>
      <c r="E98" s="145">
        <v>1</v>
      </c>
      <c r="F98" s="145" t="s">
        <v>1220</v>
      </c>
    </row>
    <row r="99" spans="1:6" x14ac:dyDescent="0.25">
      <c r="A99" s="145">
        <v>2151</v>
      </c>
      <c r="B99" t="s">
        <v>59</v>
      </c>
      <c r="C99" s="147">
        <v>3000</v>
      </c>
      <c r="D99" s="145">
        <v>1100118</v>
      </c>
      <c r="E99" s="145">
        <v>1</v>
      </c>
      <c r="F99" s="145" t="s">
        <v>1220</v>
      </c>
    </row>
    <row r="100" spans="1:6" x14ac:dyDescent="0.25">
      <c r="A100" s="145">
        <v>2171</v>
      </c>
      <c r="B100" t="s">
        <v>61</v>
      </c>
      <c r="C100" s="147">
        <v>5000</v>
      </c>
      <c r="D100" s="145">
        <v>1100118</v>
      </c>
      <c r="E100" s="145">
        <v>1</v>
      </c>
      <c r="F100" s="145" t="s">
        <v>1220</v>
      </c>
    </row>
    <row r="101" spans="1:6" x14ac:dyDescent="0.25">
      <c r="A101" s="145">
        <v>2181</v>
      </c>
      <c r="B101" t="s">
        <v>1083</v>
      </c>
      <c r="C101" s="147">
        <v>2000</v>
      </c>
      <c r="D101" s="145">
        <v>1100118</v>
      </c>
      <c r="E101" s="145">
        <v>1</v>
      </c>
      <c r="F101" s="145" t="s">
        <v>1220</v>
      </c>
    </row>
    <row r="102" spans="1:6" x14ac:dyDescent="0.25">
      <c r="A102" s="145">
        <v>2182</v>
      </c>
      <c r="B102" t="s">
        <v>1084</v>
      </c>
      <c r="C102" s="147">
        <v>2000</v>
      </c>
      <c r="D102" s="145">
        <v>1100118</v>
      </c>
      <c r="E102" s="145">
        <v>1</v>
      </c>
      <c r="F102" s="145" t="s">
        <v>1220</v>
      </c>
    </row>
    <row r="103" spans="1:6" x14ac:dyDescent="0.25">
      <c r="A103" s="145">
        <v>2212</v>
      </c>
      <c r="B103" t="s">
        <v>1068</v>
      </c>
      <c r="C103" s="147">
        <v>15000</v>
      </c>
      <c r="D103" s="145">
        <v>1100118</v>
      </c>
      <c r="E103" s="145">
        <v>1</v>
      </c>
      <c r="F103" s="145" t="s">
        <v>1220</v>
      </c>
    </row>
    <row r="104" spans="1:6" x14ac:dyDescent="0.25">
      <c r="A104" s="145">
        <v>2461</v>
      </c>
      <c r="B104" t="s">
        <v>83</v>
      </c>
      <c r="C104" s="147">
        <v>10000</v>
      </c>
      <c r="D104" s="145">
        <v>1100118</v>
      </c>
      <c r="E104" s="145">
        <v>1</v>
      </c>
      <c r="F104" s="145" t="s">
        <v>1220</v>
      </c>
    </row>
    <row r="105" spans="1:6" x14ac:dyDescent="0.25">
      <c r="A105" s="145">
        <v>2491</v>
      </c>
      <c r="B105" t="s">
        <v>1069</v>
      </c>
      <c r="C105" s="147">
        <v>4500</v>
      </c>
      <c r="D105" s="145">
        <v>1100118</v>
      </c>
      <c r="E105" s="145">
        <v>1</v>
      </c>
      <c r="F105" s="145" t="s">
        <v>1220</v>
      </c>
    </row>
    <row r="106" spans="1:6" x14ac:dyDescent="0.25">
      <c r="A106" s="145">
        <v>2612</v>
      </c>
      <c r="B106" t="s">
        <v>1086</v>
      </c>
      <c r="C106" s="147">
        <v>180000</v>
      </c>
      <c r="D106" s="145">
        <v>1100118</v>
      </c>
      <c r="E106" s="145">
        <v>1</v>
      </c>
      <c r="F106" s="145" t="s">
        <v>1220</v>
      </c>
    </row>
    <row r="107" spans="1:6" x14ac:dyDescent="0.25">
      <c r="A107" s="145">
        <v>2711</v>
      </c>
      <c r="B107" t="s">
        <v>1087</v>
      </c>
      <c r="C107" s="147">
        <v>20000</v>
      </c>
      <c r="D107" s="145">
        <v>1100118</v>
      </c>
      <c r="E107" s="145">
        <v>1</v>
      </c>
      <c r="F107" s="145" t="s">
        <v>1220</v>
      </c>
    </row>
    <row r="108" spans="1:6" x14ac:dyDescent="0.25">
      <c r="A108" s="145">
        <v>2721</v>
      </c>
      <c r="B108" t="s">
        <v>1070</v>
      </c>
      <c r="C108" s="147">
        <v>10000</v>
      </c>
      <c r="D108" s="145">
        <v>1100118</v>
      </c>
      <c r="E108" s="145">
        <v>1</v>
      </c>
      <c r="F108" s="145" t="s">
        <v>1220</v>
      </c>
    </row>
    <row r="109" spans="1:6" x14ac:dyDescent="0.25">
      <c r="A109" s="145">
        <v>2741</v>
      </c>
      <c r="B109" t="s">
        <v>102</v>
      </c>
      <c r="C109" s="147">
        <v>3000</v>
      </c>
      <c r="D109" s="145">
        <v>1100118</v>
      </c>
      <c r="E109" s="145">
        <v>1</v>
      </c>
      <c r="F109" s="145" t="s">
        <v>1220</v>
      </c>
    </row>
    <row r="110" spans="1:6" x14ac:dyDescent="0.25">
      <c r="A110" s="145">
        <v>2911</v>
      </c>
      <c r="B110" t="s">
        <v>109</v>
      </c>
      <c r="C110" s="147">
        <v>6000</v>
      </c>
      <c r="D110" s="145">
        <v>1100118</v>
      </c>
      <c r="E110" s="145">
        <v>1</v>
      </c>
      <c r="F110" s="145" t="s">
        <v>1220</v>
      </c>
    </row>
    <row r="111" spans="1:6" x14ac:dyDescent="0.25">
      <c r="A111" s="145">
        <v>2932</v>
      </c>
      <c r="B111" t="s">
        <v>1088</v>
      </c>
      <c r="C111" s="147">
        <v>3000</v>
      </c>
      <c r="D111" s="145">
        <v>1100118</v>
      </c>
      <c r="E111" s="145">
        <v>1</v>
      </c>
      <c r="F111" s="145" t="s">
        <v>1220</v>
      </c>
    </row>
    <row r="112" spans="1:6" x14ac:dyDescent="0.25">
      <c r="A112" s="145">
        <v>2941</v>
      </c>
      <c r="B112" t="s">
        <v>1089</v>
      </c>
      <c r="C112" s="147">
        <v>3000</v>
      </c>
      <c r="D112" s="145">
        <v>1100118</v>
      </c>
      <c r="E112" s="145">
        <v>1</v>
      </c>
      <c r="F112" s="145" t="s">
        <v>1220</v>
      </c>
    </row>
    <row r="113" spans="1:6" x14ac:dyDescent="0.25">
      <c r="A113" s="145">
        <v>2961</v>
      </c>
      <c r="B113" t="s">
        <v>114</v>
      </c>
      <c r="C113" s="147">
        <v>15000</v>
      </c>
      <c r="D113" s="145">
        <v>1100118</v>
      </c>
      <c r="E113" s="145">
        <v>1</v>
      </c>
      <c r="F113" s="145" t="s">
        <v>1220</v>
      </c>
    </row>
    <row r="114" spans="1:6" x14ac:dyDescent="0.25">
      <c r="A114" s="145">
        <v>3151</v>
      </c>
      <c r="B114" t="s">
        <v>1090</v>
      </c>
      <c r="C114" s="147">
        <v>18000</v>
      </c>
      <c r="D114" s="145">
        <v>1400318</v>
      </c>
      <c r="E114" s="145">
        <v>1</v>
      </c>
      <c r="F114" s="145" t="s">
        <v>1220</v>
      </c>
    </row>
    <row r="115" spans="1:6" x14ac:dyDescent="0.25">
      <c r="A115" s="145">
        <v>3173</v>
      </c>
      <c r="B115" t="s">
        <v>1091</v>
      </c>
      <c r="C115" s="147">
        <v>10000</v>
      </c>
      <c r="D115" s="145">
        <v>1400318</v>
      </c>
      <c r="E115" s="145">
        <v>1</v>
      </c>
      <c r="F115" s="145" t="s">
        <v>1220</v>
      </c>
    </row>
    <row r="116" spans="1:6" x14ac:dyDescent="0.25">
      <c r="A116" s="145">
        <v>3221</v>
      </c>
      <c r="B116" t="s">
        <v>1092</v>
      </c>
      <c r="C116" s="147">
        <v>102000</v>
      </c>
      <c r="D116" s="145">
        <v>1400318</v>
      </c>
      <c r="E116" s="145">
        <v>1</v>
      </c>
      <c r="F116" s="145" t="s">
        <v>1220</v>
      </c>
    </row>
    <row r="117" spans="1:6" x14ac:dyDescent="0.25">
      <c r="A117" s="145">
        <v>3252</v>
      </c>
      <c r="B117" t="s">
        <v>1093</v>
      </c>
      <c r="C117" s="147">
        <v>50000</v>
      </c>
      <c r="D117" s="145">
        <v>1100118</v>
      </c>
      <c r="E117" s="145">
        <v>1</v>
      </c>
      <c r="F117" s="145" t="s">
        <v>1220</v>
      </c>
    </row>
    <row r="118" spans="1:6" x14ac:dyDescent="0.25">
      <c r="A118" s="145">
        <v>3252</v>
      </c>
      <c r="B118" t="s">
        <v>1093</v>
      </c>
      <c r="C118" s="147">
        <v>50000</v>
      </c>
      <c r="D118" s="145">
        <v>1400318</v>
      </c>
      <c r="E118" s="145">
        <v>1</v>
      </c>
      <c r="F118" s="145" t="s">
        <v>1220</v>
      </c>
    </row>
    <row r="119" spans="1:6" x14ac:dyDescent="0.25">
      <c r="A119" s="145">
        <v>3291</v>
      </c>
      <c r="B119" t="s">
        <v>138</v>
      </c>
      <c r="C119" s="147">
        <v>200000</v>
      </c>
      <c r="D119" s="145">
        <v>1100118</v>
      </c>
      <c r="E119" s="145">
        <v>1</v>
      </c>
      <c r="F119" s="145" t="s">
        <v>1220</v>
      </c>
    </row>
    <row r="120" spans="1:6" x14ac:dyDescent="0.25">
      <c r="A120" s="145">
        <v>3291</v>
      </c>
      <c r="B120" t="s">
        <v>138</v>
      </c>
      <c r="C120" s="147">
        <v>200000</v>
      </c>
      <c r="D120" s="145">
        <v>1400318</v>
      </c>
      <c r="E120" s="145">
        <v>1</v>
      </c>
      <c r="F120" s="145" t="s">
        <v>1220</v>
      </c>
    </row>
    <row r="121" spans="1:6" x14ac:dyDescent="0.25">
      <c r="A121" s="145">
        <v>3341</v>
      </c>
      <c r="B121" t="s">
        <v>143</v>
      </c>
      <c r="C121" s="147">
        <v>15000</v>
      </c>
      <c r="D121" s="145">
        <v>1400318</v>
      </c>
      <c r="E121" s="145">
        <v>1</v>
      </c>
      <c r="F121" s="145" t="s">
        <v>1220</v>
      </c>
    </row>
    <row r="122" spans="1:6" x14ac:dyDescent="0.25">
      <c r="A122" s="145">
        <v>3361</v>
      </c>
      <c r="B122" t="s">
        <v>1094</v>
      </c>
      <c r="C122" s="147">
        <v>10000</v>
      </c>
      <c r="D122" s="145">
        <v>1400318</v>
      </c>
      <c r="E122" s="145">
        <v>1</v>
      </c>
      <c r="F122" s="145" t="s">
        <v>1220</v>
      </c>
    </row>
    <row r="123" spans="1:6" x14ac:dyDescent="0.25">
      <c r="A123" s="145">
        <v>3451</v>
      </c>
      <c r="B123" t="s">
        <v>1095</v>
      </c>
      <c r="C123" s="147">
        <v>70000</v>
      </c>
      <c r="D123" s="145">
        <v>1400318</v>
      </c>
      <c r="E123" s="145">
        <v>1</v>
      </c>
      <c r="F123" s="145" t="s">
        <v>1220</v>
      </c>
    </row>
    <row r="124" spans="1:6" x14ac:dyDescent="0.25">
      <c r="A124" s="145">
        <v>3522</v>
      </c>
      <c r="B124" t="s">
        <v>1079</v>
      </c>
      <c r="C124" s="147">
        <v>10000</v>
      </c>
      <c r="D124" s="145">
        <v>1400318</v>
      </c>
      <c r="E124" s="145">
        <v>1</v>
      </c>
      <c r="F124" s="145" t="s">
        <v>1220</v>
      </c>
    </row>
    <row r="125" spans="1:6" x14ac:dyDescent="0.25">
      <c r="A125" s="145">
        <v>3531</v>
      </c>
      <c r="B125" t="s">
        <v>1096</v>
      </c>
      <c r="C125" s="147">
        <v>3000</v>
      </c>
      <c r="D125" s="145">
        <v>1400318</v>
      </c>
      <c r="E125" s="145">
        <v>1</v>
      </c>
      <c r="F125" s="145" t="s">
        <v>1220</v>
      </c>
    </row>
    <row r="126" spans="1:6" x14ac:dyDescent="0.25">
      <c r="A126" s="145">
        <v>3551</v>
      </c>
      <c r="B126" t="s">
        <v>1097</v>
      </c>
      <c r="C126" s="147">
        <v>50000</v>
      </c>
      <c r="D126" s="145">
        <v>1400318</v>
      </c>
      <c r="E126" s="145">
        <v>1</v>
      </c>
      <c r="F126" s="145" t="s">
        <v>1220</v>
      </c>
    </row>
    <row r="127" spans="1:6" x14ac:dyDescent="0.25">
      <c r="A127" s="145">
        <v>3612</v>
      </c>
      <c r="B127" t="s">
        <v>1098</v>
      </c>
      <c r="C127" s="147">
        <v>30000</v>
      </c>
      <c r="D127" s="145">
        <v>1100118</v>
      </c>
      <c r="E127" s="145">
        <v>1</v>
      </c>
      <c r="F127" s="145" t="s">
        <v>1220</v>
      </c>
    </row>
    <row r="128" spans="1:6" x14ac:dyDescent="0.25">
      <c r="A128" s="145">
        <v>3612</v>
      </c>
      <c r="B128" t="s">
        <v>1098</v>
      </c>
      <c r="C128" s="147">
        <v>100000</v>
      </c>
      <c r="D128" s="145">
        <v>1400318</v>
      </c>
      <c r="E128" s="145">
        <v>1</v>
      </c>
      <c r="F128" s="145" t="s">
        <v>1220</v>
      </c>
    </row>
    <row r="129" spans="1:7" x14ac:dyDescent="0.25">
      <c r="A129" s="145">
        <v>3613</v>
      </c>
      <c r="B129" t="s">
        <v>1099</v>
      </c>
      <c r="C129" s="147">
        <v>25000</v>
      </c>
      <c r="D129" s="145">
        <v>1400318</v>
      </c>
      <c r="E129" s="145">
        <v>1</v>
      </c>
      <c r="F129" s="145" t="s">
        <v>1220</v>
      </c>
    </row>
    <row r="130" spans="1:7" x14ac:dyDescent="0.25">
      <c r="A130" s="145">
        <v>3621</v>
      </c>
      <c r="B130" t="s">
        <v>1100</v>
      </c>
      <c r="C130" s="147">
        <v>100000</v>
      </c>
      <c r="D130" s="145">
        <v>1100118</v>
      </c>
      <c r="E130" s="145">
        <v>1</v>
      </c>
      <c r="F130" s="145" t="s">
        <v>1220</v>
      </c>
    </row>
    <row r="131" spans="1:7" x14ac:dyDescent="0.25">
      <c r="A131" s="145">
        <v>3621</v>
      </c>
      <c r="B131" t="s">
        <v>1100</v>
      </c>
      <c r="C131" s="147">
        <v>130000</v>
      </c>
      <c r="D131" s="145">
        <v>1400318</v>
      </c>
      <c r="E131" s="145">
        <v>1</v>
      </c>
      <c r="F131" s="145" t="s">
        <v>1220</v>
      </c>
    </row>
    <row r="132" spans="1:7" x14ac:dyDescent="0.25">
      <c r="A132" s="145">
        <v>3691</v>
      </c>
      <c r="B132" t="s">
        <v>176</v>
      </c>
      <c r="C132" s="147">
        <v>5000</v>
      </c>
      <c r="D132" s="145">
        <v>1400318</v>
      </c>
      <c r="E132" s="145">
        <v>1</v>
      </c>
      <c r="F132" s="145" t="s">
        <v>1220</v>
      </c>
    </row>
    <row r="133" spans="1:7" x14ac:dyDescent="0.25">
      <c r="A133" s="145">
        <v>3721</v>
      </c>
      <c r="B133" t="s">
        <v>1101</v>
      </c>
      <c r="C133" s="147">
        <v>14000</v>
      </c>
      <c r="D133" s="145">
        <v>1400318</v>
      </c>
      <c r="E133" s="145">
        <v>1</v>
      </c>
      <c r="F133" s="145" t="s">
        <v>1220</v>
      </c>
    </row>
    <row r="134" spans="1:7" x14ac:dyDescent="0.25">
      <c r="A134" s="145">
        <v>3751</v>
      </c>
      <c r="B134" t="s">
        <v>1102</v>
      </c>
      <c r="C134" s="147">
        <v>25000</v>
      </c>
      <c r="D134" s="145">
        <v>1400318</v>
      </c>
      <c r="E134" s="145">
        <v>1</v>
      </c>
      <c r="F134" s="145" t="s">
        <v>1220</v>
      </c>
    </row>
    <row r="135" spans="1:7" x14ac:dyDescent="0.25">
      <c r="A135" s="145">
        <v>3821</v>
      </c>
      <c r="B135" t="s">
        <v>189</v>
      </c>
      <c r="C135" s="147">
        <v>250000</v>
      </c>
      <c r="D135" s="145">
        <v>1100118</v>
      </c>
      <c r="E135" s="145">
        <v>1</v>
      </c>
      <c r="F135" s="145" t="s">
        <v>1220</v>
      </c>
      <c r="G135" s="147"/>
    </row>
    <row r="136" spans="1:7" x14ac:dyDescent="0.25">
      <c r="A136" s="145">
        <v>3821</v>
      </c>
      <c r="B136" t="s">
        <v>189</v>
      </c>
      <c r="C136" s="147">
        <v>596945</v>
      </c>
      <c r="D136" s="145">
        <v>1400318</v>
      </c>
      <c r="E136" s="145">
        <v>1</v>
      </c>
      <c r="F136" s="145" t="s">
        <v>1220</v>
      </c>
    </row>
    <row r="137" spans="1:7" x14ac:dyDescent="0.25">
      <c r="A137" s="145">
        <v>3821</v>
      </c>
      <c r="B137" t="s">
        <v>189</v>
      </c>
      <c r="C137" s="147">
        <v>253055</v>
      </c>
      <c r="D137" s="145">
        <v>1600418</v>
      </c>
      <c r="E137" s="145">
        <v>1</v>
      </c>
      <c r="F137" s="145" t="s">
        <v>1220</v>
      </c>
    </row>
    <row r="138" spans="1:7" x14ac:dyDescent="0.25">
      <c r="A138" s="145">
        <v>3921</v>
      </c>
      <c r="B138" t="s">
        <v>1103</v>
      </c>
      <c r="C138" s="147">
        <v>32000</v>
      </c>
      <c r="D138" s="145">
        <v>1400318</v>
      </c>
      <c r="E138" s="145">
        <v>1</v>
      </c>
      <c r="F138" s="145" t="s">
        <v>1220</v>
      </c>
    </row>
    <row r="139" spans="1:7" x14ac:dyDescent="0.25">
      <c r="A139" s="145">
        <v>3981</v>
      </c>
      <c r="B139" t="s">
        <v>1063</v>
      </c>
      <c r="C139" s="147">
        <v>38775.17</v>
      </c>
      <c r="D139" s="145">
        <v>1100118</v>
      </c>
      <c r="E139" s="145">
        <v>1</v>
      </c>
      <c r="F139" s="145" t="s">
        <v>1220</v>
      </c>
    </row>
    <row r="140" spans="1:7" x14ac:dyDescent="0.25">
      <c r="C140" s="147"/>
    </row>
    <row r="141" spans="1:7" x14ac:dyDescent="0.25">
      <c r="A141" s="150" t="s">
        <v>1223</v>
      </c>
      <c r="B141" s="149" t="s">
        <v>1224</v>
      </c>
      <c r="C141" s="148">
        <f>+C142</f>
        <v>8007225.3099999987</v>
      </c>
      <c r="D141" s="150"/>
      <c r="E141" s="150"/>
      <c r="F141" s="149"/>
    </row>
    <row r="142" spans="1:7" x14ac:dyDescent="0.25">
      <c r="A142" s="150" t="s">
        <v>1151</v>
      </c>
      <c r="B142" s="149" t="s">
        <v>1104</v>
      </c>
      <c r="C142" s="148">
        <f>SUM(C143:C195)</f>
        <v>8007225.3099999987</v>
      </c>
      <c r="D142" s="150"/>
      <c r="E142" s="150"/>
      <c r="F142" s="149"/>
    </row>
    <row r="143" spans="1:7" x14ac:dyDescent="0.25">
      <c r="A143" s="145">
        <v>1131</v>
      </c>
      <c r="B143" t="s">
        <v>1040</v>
      </c>
      <c r="C143" s="147">
        <v>1772827.42</v>
      </c>
      <c r="D143" s="145">
        <v>1100118</v>
      </c>
      <c r="E143" s="145">
        <v>1</v>
      </c>
      <c r="F143" s="145" t="s">
        <v>1219</v>
      </c>
    </row>
    <row r="144" spans="1:7" x14ac:dyDescent="0.25">
      <c r="A144" s="145">
        <v>1321</v>
      </c>
      <c r="B144" t="s">
        <v>1041</v>
      </c>
      <c r="C144" s="147">
        <v>54419.72</v>
      </c>
      <c r="D144" s="145">
        <v>1100118</v>
      </c>
      <c r="E144" s="145">
        <v>1</v>
      </c>
      <c r="F144" s="145" t="s">
        <v>1220</v>
      </c>
    </row>
    <row r="145" spans="1:6" x14ac:dyDescent="0.25">
      <c r="A145" s="145">
        <v>1322</v>
      </c>
      <c r="B145" t="s">
        <v>1066</v>
      </c>
      <c r="C145" s="147">
        <v>29274.66</v>
      </c>
      <c r="D145" s="145">
        <v>1100118</v>
      </c>
      <c r="E145" s="145">
        <v>1</v>
      </c>
      <c r="F145" s="145" t="s">
        <v>1220</v>
      </c>
    </row>
    <row r="146" spans="1:6" x14ac:dyDescent="0.25">
      <c r="A146" s="145">
        <v>1323</v>
      </c>
      <c r="B146" t="s">
        <v>1042</v>
      </c>
      <c r="C146" s="147">
        <v>243520.25</v>
      </c>
      <c r="D146" s="145">
        <v>1100118</v>
      </c>
      <c r="E146" s="145">
        <v>1</v>
      </c>
      <c r="F146" s="145" t="s">
        <v>1220</v>
      </c>
    </row>
    <row r="147" spans="1:6" x14ac:dyDescent="0.25">
      <c r="A147" s="145">
        <v>1331</v>
      </c>
      <c r="B147" t="s">
        <v>1067</v>
      </c>
      <c r="C147" s="147">
        <v>62700</v>
      </c>
      <c r="D147" s="145">
        <v>1100118</v>
      </c>
      <c r="E147" s="145">
        <v>1</v>
      </c>
      <c r="F147" s="145" t="s">
        <v>1219</v>
      </c>
    </row>
    <row r="148" spans="1:6" s="149" customFormat="1" x14ac:dyDescent="0.25">
      <c r="A148" s="145">
        <v>1413</v>
      </c>
      <c r="B148" t="s">
        <v>1043</v>
      </c>
      <c r="C148" s="147">
        <v>276718.86</v>
      </c>
      <c r="D148" s="145">
        <v>1100118</v>
      </c>
      <c r="E148" s="145">
        <v>1</v>
      </c>
      <c r="F148" s="145" t="s">
        <v>1219</v>
      </c>
    </row>
    <row r="149" spans="1:6" s="149" customFormat="1" x14ac:dyDescent="0.25">
      <c r="A149" s="145">
        <v>1421</v>
      </c>
      <c r="B149" t="s">
        <v>1044</v>
      </c>
      <c r="C149" s="147">
        <v>103782.06</v>
      </c>
      <c r="D149" s="145">
        <v>1100118</v>
      </c>
      <c r="E149" s="145">
        <v>1</v>
      </c>
      <c r="F149" s="145" t="s">
        <v>1219</v>
      </c>
    </row>
    <row r="150" spans="1:6" x14ac:dyDescent="0.25">
      <c r="A150" s="145">
        <v>1431</v>
      </c>
      <c r="B150" t="s">
        <v>1045</v>
      </c>
      <c r="C150" s="147">
        <v>106895.63</v>
      </c>
      <c r="D150" s="145">
        <v>1100118</v>
      </c>
      <c r="E150" s="145">
        <v>1</v>
      </c>
      <c r="F150" s="145" t="s">
        <v>1219</v>
      </c>
    </row>
    <row r="151" spans="1:6" x14ac:dyDescent="0.25">
      <c r="A151" s="145">
        <v>1511</v>
      </c>
      <c r="B151" t="s">
        <v>1046</v>
      </c>
      <c r="C151" s="147">
        <v>35456.550000000003</v>
      </c>
      <c r="D151" s="145">
        <v>1100118</v>
      </c>
      <c r="E151" s="145">
        <v>1</v>
      </c>
      <c r="F151" s="145" t="s">
        <v>582</v>
      </c>
    </row>
    <row r="152" spans="1:6" x14ac:dyDescent="0.25">
      <c r="A152" s="145">
        <v>1591</v>
      </c>
      <c r="B152" t="s">
        <v>1048</v>
      </c>
      <c r="C152" s="147">
        <v>124097.92</v>
      </c>
      <c r="D152" s="145">
        <v>1100118</v>
      </c>
      <c r="E152" s="145">
        <v>1</v>
      </c>
      <c r="F152" s="145" t="s">
        <v>582</v>
      </c>
    </row>
    <row r="153" spans="1:6" x14ac:dyDescent="0.25">
      <c r="A153" s="145">
        <v>2111</v>
      </c>
      <c r="B153" t="s">
        <v>1049</v>
      </c>
      <c r="C153" s="147">
        <v>20000</v>
      </c>
      <c r="D153" s="145">
        <v>1100118</v>
      </c>
      <c r="E153" s="145">
        <v>1</v>
      </c>
      <c r="F153" s="145" t="s">
        <v>582</v>
      </c>
    </row>
    <row r="154" spans="1:6" x14ac:dyDescent="0.25">
      <c r="A154" s="145">
        <v>2112</v>
      </c>
      <c r="B154" t="s">
        <v>1050</v>
      </c>
      <c r="C154" s="147">
        <v>3000</v>
      </c>
      <c r="D154" s="145">
        <v>1100118</v>
      </c>
      <c r="E154" s="145">
        <v>1</v>
      </c>
      <c r="F154" s="145" t="s">
        <v>1219</v>
      </c>
    </row>
    <row r="155" spans="1:6" x14ac:dyDescent="0.25">
      <c r="A155" s="145">
        <v>2141</v>
      </c>
      <c r="B155" t="s">
        <v>1051</v>
      </c>
      <c r="C155" s="147">
        <v>5000</v>
      </c>
      <c r="D155" s="145">
        <v>1100118</v>
      </c>
      <c r="E155" s="145">
        <v>1</v>
      </c>
      <c r="F155" s="145" t="s">
        <v>1220</v>
      </c>
    </row>
    <row r="156" spans="1:6" x14ac:dyDescent="0.25">
      <c r="A156" s="145">
        <v>2142</v>
      </c>
      <c r="B156" t="s">
        <v>1052</v>
      </c>
      <c r="C156" s="147">
        <v>1000</v>
      </c>
      <c r="D156" s="145">
        <v>1100118</v>
      </c>
      <c r="E156" s="145">
        <v>1</v>
      </c>
      <c r="F156" s="145" t="s">
        <v>1219</v>
      </c>
    </row>
    <row r="157" spans="1:6" x14ac:dyDescent="0.25">
      <c r="A157" s="145">
        <v>2161</v>
      </c>
      <c r="B157" t="s">
        <v>60</v>
      </c>
      <c r="C157" s="147">
        <v>20000</v>
      </c>
      <c r="D157" s="145">
        <v>1100118</v>
      </c>
      <c r="E157" s="145">
        <v>1</v>
      </c>
      <c r="F157" s="145" t="s">
        <v>1220</v>
      </c>
    </row>
    <row r="158" spans="1:6" x14ac:dyDescent="0.25">
      <c r="A158" s="145">
        <v>2171</v>
      </c>
      <c r="B158" t="s">
        <v>61</v>
      </c>
      <c r="C158" s="147">
        <v>13000</v>
      </c>
      <c r="D158" s="145">
        <v>1100118</v>
      </c>
      <c r="E158" s="145">
        <v>1</v>
      </c>
      <c r="F158" s="145" t="s">
        <v>1220</v>
      </c>
    </row>
    <row r="159" spans="1:6" x14ac:dyDescent="0.25">
      <c r="A159" s="145">
        <v>2212</v>
      </c>
      <c r="B159" t="s">
        <v>1068</v>
      </c>
      <c r="C159" s="147">
        <v>13000</v>
      </c>
      <c r="D159" s="145">
        <v>1100118</v>
      </c>
      <c r="E159" s="145">
        <v>1</v>
      </c>
      <c r="F159" s="145" t="s">
        <v>1220</v>
      </c>
    </row>
    <row r="160" spans="1:6" x14ac:dyDescent="0.25">
      <c r="A160" s="145">
        <v>2461</v>
      </c>
      <c r="B160" t="s">
        <v>83</v>
      </c>
      <c r="C160" s="147">
        <v>18000</v>
      </c>
      <c r="D160" s="145">
        <v>1100118</v>
      </c>
      <c r="E160" s="145">
        <v>1</v>
      </c>
      <c r="F160" s="145" t="s">
        <v>1220</v>
      </c>
    </row>
    <row r="161" spans="1:7" x14ac:dyDescent="0.25">
      <c r="A161" s="145">
        <v>2491</v>
      </c>
      <c r="B161" t="s">
        <v>1105</v>
      </c>
      <c r="C161" s="147">
        <v>12000</v>
      </c>
      <c r="D161" s="145">
        <v>1100118</v>
      </c>
      <c r="E161" s="145">
        <v>1</v>
      </c>
      <c r="F161" s="145" t="s">
        <v>1220</v>
      </c>
    </row>
    <row r="162" spans="1:7" x14ac:dyDescent="0.25">
      <c r="A162" s="145">
        <v>2522</v>
      </c>
      <c r="B162" t="s">
        <v>1106</v>
      </c>
      <c r="C162" s="147">
        <v>2000</v>
      </c>
      <c r="D162" s="145">
        <v>1100118</v>
      </c>
      <c r="E162" s="145">
        <v>1</v>
      </c>
      <c r="F162" s="145" t="s">
        <v>1220</v>
      </c>
    </row>
    <row r="163" spans="1:7" x14ac:dyDescent="0.25">
      <c r="A163" s="145">
        <v>2531</v>
      </c>
      <c r="B163" t="s">
        <v>90</v>
      </c>
      <c r="C163" s="147">
        <v>2000</v>
      </c>
      <c r="D163" s="145">
        <v>1100118</v>
      </c>
      <c r="E163" s="145">
        <v>1</v>
      </c>
      <c r="F163" s="145" t="s">
        <v>1220</v>
      </c>
    </row>
    <row r="164" spans="1:7" x14ac:dyDescent="0.25">
      <c r="A164" s="145">
        <v>2612</v>
      </c>
      <c r="B164" t="s">
        <v>1086</v>
      </c>
      <c r="C164" s="147">
        <v>10000</v>
      </c>
      <c r="D164" s="145">
        <v>1100118</v>
      </c>
      <c r="E164" s="145">
        <v>1</v>
      </c>
      <c r="F164" s="145" t="s">
        <v>1220</v>
      </c>
    </row>
    <row r="165" spans="1:7" x14ac:dyDescent="0.25">
      <c r="A165" s="145">
        <v>2711</v>
      </c>
      <c r="B165" t="s">
        <v>1107</v>
      </c>
      <c r="C165" s="147">
        <v>25000</v>
      </c>
      <c r="D165" s="145">
        <v>1100118</v>
      </c>
      <c r="E165" s="145">
        <v>1</v>
      </c>
      <c r="F165" s="145" t="s">
        <v>1220</v>
      </c>
    </row>
    <row r="166" spans="1:7" x14ac:dyDescent="0.25">
      <c r="A166" s="145">
        <v>2911</v>
      </c>
      <c r="B166" t="s">
        <v>109</v>
      </c>
      <c r="C166" s="147">
        <v>5000</v>
      </c>
      <c r="D166" s="145">
        <v>1100118</v>
      </c>
      <c r="E166" s="145">
        <v>1</v>
      </c>
      <c r="F166" s="145" t="s">
        <v>1220</v>
      </c>
    </row>
    <row r="167" spans="1:7" x14ac:dyDescent="0.25">
      <c r="A167" s="145">
        <v>2921</v>
      </c>
      <c r="B167" t="s">
        <v>110</v>
      </c>
      <c r="C167" s="147">
        <v>5000</v>
      </c>
      <c r="D167" s="145">
        <v>1100118</v>
      </c>
      <c r="E167" s="145">
        <v>1</v>
      </c>
      <c r="F167" s="145" t="s">
        <v>1220</v>
      </c>
    </row>
    <row r="168" spans="1:7" x14ac:dyDescent="0.25">
      <c r="A168" s="145">
        <v>2941</v>
      </c>
      <c r="B168" t="s">
        <v>1089</v>
      </c>
      <c r="C168" s="147">
        <v>2000</v>
      </c>
      <c r="D168" s="145">
        <v>1100118</v>
      </c>
      <c r="E168" s="145">
        <v>1</v>
      </c>
      <c r="F168" s="145" t="s">
        <v>1220</v>
      </c>
    </row>
    <row r="169" spans="1:7" x14ac:dyDescent="0.25">
      <c r="A169" s="145">
        <v>3111</v>
      </c>
      <c r="B169" t="s">
        <v>1072</v>
      </c>
      <c r="C169" s="147">
        <v>35000</v>
      </c>
      <c r="D169" s="145">
        <v>1100118</v>
      </c>
      <c r="E169" s="145">
        <v>1</v>
      </c>
      <c r="F169" s="145" t="s">
        <v>1220</v>
      </c>
      <c r="G169" s="147"/>
    </row>
    <row r="170" spans="1:7" x14ac:dyDescent="0.25">
      <c r="A170" s="145">
        <v>3111</v>
      </c>
      <c r="B170" t="s">
        <v>1072</v>
      </c>
      <c r="C170" s="147">
        <v>50000</v>
      </c>
      <c r="D170" s="145">
        <v>1400318</v>
      </c>
      <c r="E170" s="145">
        <v>1</v>
      </c>
      <c r="F170" s="145" t="s">
        <v>1220</v>
      </c>
    </row>
    <row r="171" spans="1:7" x14ac:dyDescent="0.25">
      <c r="A171" s="145">
        <v>3141</v>
      </c>
      <c r="B171" t="s">
        <v>1074</v>
      </c>
      <c r="C171" s="147">
        <v>64000</v>
      </c>
      <c r="D171" s="145">
        <v>1400318</v>
      </c>
      <c r="E171" s="145">
        <v>1</v>
      </c>
      <c r="F171" s="145" t="s">
        <v>1220</v>
      </c>
    </row>
    <row r="172" spans="1:7" x14ac:dyDescent="0.25">
      <c r="A172" s="145">
        <v>3151</v>
      </c>
      <c r="B172" t="s">
        <v>1090</v>
      </c>
      <c r="C172" s="147">
        <v>11000</v>
      </c>
      <c r="D172" s="145">
        <v>1400318</v>
      </c>
      <c r="E172" s="145">
        <v>1</v>
      </c>
      <c r="F172" s="145" t="s">
        <v>1220</v>
      </c>
    </row>
    <row r="173" spans="1:7" x14ac:dyDescent="0.25">
      <c r="A173" s="145">
        <v>3171</v>
      </c>
      <c r="B173" t="s">
        <v>1076</v>
      </c>
      <c r="C173" s="147">
        <v>26000</v>
      </c>
      <c r="D173" s="145">
        <v>1400318</v>
      </c>
      <c r="E173" s="145">
        <v>1</v>
      </c>
      <c r="F173" s="145" t="s">
        <v>1220</v>
      </c>
    </row>
    <row r="174" spans="1:7" x14ac:dyDescent="0.25">
      <c r="A174" s="145">
        <v>3341</v>
      </c>
      <c r="B174" t="s">
        <v>143</v>
      </c>
      <c r="C174" s="147">
        <v>25000</v>
      </c>
      <c r="D174" s="145">
        <v>1400318</v>
      </c>
      <c r="E174" s="145">
        <v>1</v>
      </c>
      <c r="F174" s="145" t="s">
        <v>1220</v>
      </c>
    </row>
    <row r="175" spans="1:7" x14ac:dyDescent="0.25">
      <c r="A175" s="145">
        <v>3361</v>
      </c>
      <c r="B175" t="s">
        <v>1094</v>
      </c>
      <c r="C175" s="147">
        <v>10000</v>
      </c>
      <c r="D175" s="145">
        <v>1400318</v>
      </c>
      <c r="E175" s="145">
        <v>1</v>
      </c>
      <c r="F175" s="145" t="s">
        <v>1220</v>
      </c>
    </row>
    <row r="176" spans="1:7" x14ac:dyDescent="0.25">
      <c r="A176" s="145">
        <v>3381</v>
      </c>
      <c r="B176" t="s">
        <v>147</v>
      </c>
      <c r="C176" s="147">
        <v>165000</v>
      </c>
      <c r="D176" s="145">
        <v>1100118</v>
      </c>
      <c r="E176" s="145">
        <v>1</v>
      </c>
      <c r="F176" s="145" t="s">
        <v>1220</v>
      </c>
      <c r="G176" s="147"/>
    </row>
    <row r="177" spans="1:8" x14ac:dyDescent="0.25">
      <c r="A177" s="145">
        <v>3381</v>
      </c>
      <c r="B177" t="s">
        <v>147</v>
      </c>
      <c r="C177" s="147">
        <v>50000</v>
      </c>
      <c r="D177" s="145">
        <v>1400318</v>
      </c>
      <c r="E177" s="145">
        <v>1</v>
      </c>
      <c r="F177" s="145" t="s">
        <v>1220</v>
      </c>
    </row>
    <row r="178" spans="1:8" x14ac:dyDescent="0.25">
      <c r="A178" s="145">
        <v>3391</v>
      </c>
      <c r="B178" t="s">
        <v>1108</v>
      </c>
      <c r="C178" s="147">
        <v>1315116.8899999999</v>
      </c>
      <c r="D178" s="145">
        <v>1100118</v>
      </c>
      <c r="E178" s="145">
        <v>1</v>
      </c>
      <c r="F178" s="145" t="s">
        <v>1220</v>
      </c>
      <c r="H178" s="147"/>
    </row>
    <row r="179" spans="1:8" x14ac:dyDescent="0.25">
      <c r="A179" s="145">
        <v>3391</v>
      </c>
      <c r="B179" t="s">
        <v>1108</v>
      </c>
      <c r="C179" s="147">
        <v>2590000</v>
      </c>
      <c r="D179" s="145">
        <v>1400318</v>
      </c>
      <c r="E179" s="145">
        <v>1</v>
      </c>
      <c r="F179" s="145" t="s">
        <v>1220</v>
      </c>
    </row>
    <row r="180" spans="1:8" x14ac:dyDescent="0.25">
      <c r="A180" s="145">
        <v>3511</v>
      </c>
      <c r="B180" t="s">
        <v>1078</v>
      </c>
      <c r="C180" s="147">
        <v>20000</v>
      </c>
      <c r="D180" s="145">
        <v>1400318</v>
      </c>
      <c r="E180" s="145">
        <v>1</v>
      </c>
      <c r="F180" s="145" t="s">
        <v>1220</v>
      </c>
    </row>
    <row r="181" spans="1:8" x14ac:dyDescent="0.25">
      <c r="A181" s="145">
        <v>3531</v>
      </c>
      <c r="B181" t="s">
        <v>1096</v>
      </c>
      <c r="C181" s="147">
        <v>10000</v>
      </c>
      <c r="D181" s="145">
        <v>1400318</v>
      </c>
      <c r="E181" s="145">
        <v>1</v>
      </c>
      <c r="F181" s="145" t="s">
        <v>1220</v>
      </c>
    </row>
    <row r="182" spans="1:8" x14ac:dyDescent="0.25">
      <c r="A182" s="145">
        <v>3522</v>
      </c>
      <c r="B182" t="s">
        <v>1079</v>
      </c>
      <c r="C182" s="147">
        <v>10000</v>
      </c>
      <c r="D182" s="145">
        <v>1400318</v>
      </c>
      <c r="E182" s="145">
        <v>1</v>
      </c>
      <c r="F182" s="145" t="s">
        <v>1220</v>
      </c>
    </row>
    <row r="183" spans="1:8" x14ac:dyDescent="0.25">
      <c r="A183" s="145">
        <v>3581</v>
      </c>
      <c r="B183" t="s">
        <v>167</v>
      </c>
      <c r="C183" s="147">
        <v>150000</v>
      </c>
      <c r="D183" s="145">
        <v>1100118</v>
      </c>
      <c r="E183" s="145">
        <v>1</v>
      </c>
      <c r="F183" s="145" t="s">
        <v>1220</v>
      </c>
      <c r="G183" s="147"/>
    </row>
    <row r="184" spans="1:8" x14ac:dyDescent="0.25">
      <c r="A184" s="145">
        <v>3581</v>
      </c>
      <c r="B184" t="s">
        <v>167</v>
      </c>
      <c r="C184" s="147">
        <v>200000</v>
      </c>
      <c r="D184" s="145">
        <v>1400318</v>
      </c>
      <c r="E184" s="145">
        <v>1</v>
      </c>
      <c r="F184" s="145" t="s">
        <v>1220</v>
      </c>
    </row>
    <row r="185" spans="1:8" x14ac:dyDescent="0.25">
      <c r="A185" s="145">
        <v>3591</v>
      </c>
      <c r="B185" t="s">
        <v>1109</v>
      </c>
      <c r="C185" s="147">
        <v>7000</v>
      </c>
      <c r="D185" s="145">
        <v>1400318</v>
      </c>
      <c r="E185" s="145">
        <v>1</v>
      </c>
      <c r="F185" s="145" t="s">
        <v>1220</v>
      </c>
    </row>
    <row r="186" spans="1:8" x14ac:dyDescent="0.25">
      <c r="A186" s="145">
        <v>3612</v>
      </c>
      <c r="B186" t="s">
        <v>1098</v>
      </c>
      <c r="C186" s="147">
        <v>40000</v>
      </c>
      <c r="D186" s="145">
        <v>1100118</v>
      </c>
      <c r="E186" s="145">
        <v>1</v>
      </c>
      <c r="F186" s="145" t="s">
        <v>1220</v>
      </c>
    </row>
    <row r="187" spans="1:8" x14ac:dyDescent="0.25">
      <c r="A187" s="145">
        <v>3612</v>
      </c>
      <c r="B187" t="s">
        <v>1098</v>
      </c>
      <c r="C187" s="147">
        <v>40000</v>
      </c>
      <c r="D187" s="145">
        <v>1400318</v>
      </c>
      <c r="E187" s="145">
        <v>1</v>
      </c>
      <c r="F187" s="145" t="s">
        <v>1220</v>
      </c>
    </row>
    <row r="188" spans="1:8" x14ac:dyDescent="0.25">
      <c r="A188" s="145">
        <v>3613</v>
      </c>
      <c r="B188" t="s">
        <v>1099</v>
      </c>
      <c r="C188" s="147">
        <v>15000</v>
      </c>
      <c r="D188" s="145">
        <v>1400318</v>
      </c>
      <c r="E188" s="145">
        <v>1</v>
      </c>
      <c r="F188" s="145" t="s">
        <v>1220</v>
      </c>
    </row>
    <row r="189" spans="1:8" x14ac:dyDescent="0.25">
      <c r="A189" s="145">
        <v>3621</v>
      </c>
      <c r="B189" t="s">
        <v>1100</v>
      </c>
      <c r="C189" s="147">
        <v>50000</v>
      </c>
      <c r="D189" s="145">
        <v>1400318</v>
      </c>
      <c r="E189" s="145">
        <v>1</v>
      </c>
      <c r="F189" s="145" t="s">
        <v>1220</v>
      </c>
    </row>
    <row r="190" spans="1:8" x14ac:dyDescent="0.25">
      <c r="A190" s="145">
        <v>3721</v>
      </c>
      <c r="B190" t="s">
        <v>1101</v>
      </c>
      <c r="C190" s="147">
        <v>4000</v>
      </c>
      <c r="D190" s="145">
        <v>1400318</v>
      </c>
      <c r="E190" s="145">
        <v>1</v>
      </c>
      <c r="F190" s="145" t="s">
        <v>1220</v>
      </c>
    </row>
    <row r="191" spans="1:8" x14ac:dyDescent="0.25">
      <c r="A191" s="145">
        <v>3751</v>
      </c>
      <c r="B191" t="s">
        <v>1102</v>
      </c>
      <c r="C191" s="147">
        <v>4000</v>
      </c>
      <c r="D191" s="145">
        <v>1400318</v>
      </c>
      <c r="E191" s="145">
        <v>1</v>
      </c>
      <c r="F191" s="145" t="s">
        <v>1220</v>
      </c>
    </row>
    <row r="192" spans="1:8" x14ac:dyDescent="0.25">
      <c r="A192" s="145">
        <v>3821</v>
      </c>
      <c r="B192" t="s">
        <v>189</v>
      </c>
      <c r="C192" s="147">
        <v>80000</v>
      </c>
      <c r="D192" s="145">
        <v>1400318</v>
      </c>
      <c r="E192" s="145">
        <v>1</v>
      </c>
      <c r="F192" s="145" t="s">
        <v>1220</v>
      </c>
    </row>
    <row r="193" spans="1:6" x14ac:dyDescent="0.25">
      <c r="A193" s="145">
        <v>3921</v>
      </c>
      <c r="B193" t="s">
        <v>1103</v>
      </c>
      <c r="C193" s="147">
        <v>5000</v>
      </c>
      <c r="D193" s="145">
        <v>1400318</v>
      </c>
      <c r="E193" s="145">
        <v>1</v>
      </c>
      <c r="F193" s="145" t="s">
        <v>1220</v>
      </c>
    </row>
    <row r="194" spans="1:6" x14ac:dyDescent="0.25">
      <c r="A194" s="145">
        <v>3981</v>
      </c>
      <c r="B194" t="s">
        <v>1063</v>
      </c>
      <c r="C194" s="147">
        <v>41415.35</v>
      </c>
      <c r="D194" s="145">
        <v>1100118</v>
      </c>
      <c r="E194" s="145">
        <v>1</v>
      </c>
      <c r="F194" s="145" t="s">
        <v>1220</v>
      </c>
    </row>
    <row r="195" spans="1:6" x14ac:dyDescent="0.25">
      <c r="A195" s="145">
        <v>4451</v>
      </c>
      <c r="B195" t="s">
        <v>254</v>
      </c>
      <c r="C195" s="147">
        <v>24000</v>
      </c>
      <c r="D195" s="145">
        <v>1400318</v>
      </c>
      <c r="E195" s="145">
        <v>1</v>
      </c>
      <c r="F195" s="145" t="s">
        <v>1220</v>
      </c>
    </row>
    <row r="196" spans="1:6" x14ac:dyDescent="0.25">
      <c r="C196" s="147"/>
    </row>
    <row r="197" spans="1:6" x14ac:dyDescent="0.25">
      <c r="A197" s="150" t="s">
        <v>1225</v>
      </c>
      <c r="B197" s="149" t="s">
        <v>1226</v>
      </c>
      <c r="C197" s="148">
        <f>+C198</f>
        <v>849599.2300000001</v>
      </c>
      <c r="D197" s="150"/>
      <c r="E197" s="150"/>
      <c r="F197" s="149"/>
    </row>
    <row r="198" spans="1:6" x14ac:dyDescent="0.25">
      <c r="A198" s="150" t="s">
        <v>1152</v>
      </c>
      <c r="B198" s="149" t="s">
        <v>1110</v>
      </c>
      <c r="C198" s="148">
        <f>SUM(C199:C229)</f>
        <v>849599.2300000001</v>
      </c>
      <c r="D198" s="150"/>
      <c r="E198" s="150"/>
      <c r="F198" s="149"/>
    </row>
    <row r="199" spans="1:6" x14ac:dyDescent="0.25">
      <c r="A199" s="145">
        <v>1131</v>
      </c>
      <c r="B199" t="s">
        <v>1040</v>
      </c>
      <c r="C199" s="147">
        <v>347332.56</v>
      </c>
      <c r="D199" s="145">
        <v>1100118</v>
      </c>
      <c r="E199" s="145">
        <v>1</v>
      </c>
      <c r="F199" s="145" t="s">
        <v>1219</v>
      </c>
    </row>
    <row r="200" spans="1:6" x14ac:dyDescent="0.25">
      <c r="A200" s="145">
        <v>1321</v>
      </c>
      <c r="B200" t="s">
        <v>1065</v>
      </c>
      <c r="C200" s="147">
        <v>8577.9699999999993</v>
      </c>
      <c r="D200" s="145">
        <v>1100118</v>
      </c>
      <c r="E200" s="145">
        <v>1</v>
      </c>
      <c r="F200" s="145" t="s">
        <v>1219</v>
      </c>
    </row>
    <row r="201" spans="1:6" x14ac:dyDescent="0.25">
      <c r="A201" s="145">
        <v>1323</v>
      </c>
      <c r="B201" t="s">
        <v>1042</v>
      </c>
      <c r="C201" s="147">
        <v>47710.52</v>
      </c>
      <c r="D201" s="145">
        <v>1100118</v>
      </c>
      <c r="E201" s="145">
        <v>1</v>
      </c>
      <c r="F201" s="145" t="s">
        <v>1219</v>
      </c>
    </row>
    <row r="202" spans="1:6" x14ac:dyDescent="0.25">
      <c r="A202" s="145">
        <v>1413</v>
      </c>
      <c r="B202" t="s">
        <v>1043</v>
      </c>
      <c r="C202" s="147">
        <v>44881.22</v>
      </c>
      <c r="D202" s="145">
        <v>1100118</v>
      </c>
      <c r="E202" s="145">
        <v>1</v>
      </c>
      <c r="F202" s="145" t="s">
        <v>582</v>
      </c>
    </row>
    <row r="203" spans="1:6" x14ac:dyDescent="0.25">
      <c r="A203" s="145">
        <v>1421</v>
      </c>
      <c r="B203" t="s">
        <v>1044</v>
      </c>
      <c r="C203" s="147">
        <v>20228.86</v>
      </c>
      <c r="D203" s="145">
        <v>1100118</v>
      </c>
      <c r="E203" s="145">
        <v>1</v>
      </c>
      <c r="F203" s="145" t="s">
        <v>582</v>
      </c>
    </row>
    <row r="204" spans="1:6" x14ac:dyDescent="0.25">
      <c r="A204" s="145">
        <v>1431</v>
      </c>
      <c r="B204" t="s">
        <v>1045</v>
      </c>
      <c r="C204" s="147">
        <v>20835.75</v>
      </c>
      <c r="D204" s="145">
        <v>1100118</v>
      </c>
      <c r="E204" s="145">
        <v>1</v>
      </c>
      <c r="F204" s="145" t="s">
        <v>582</v>
      </c>
    </row>
    <row r="205" spans="1:6" s="149" customFormat="1" x14ac:dyDescent="0.25">
      <c r="A205" s="145">
        <v>1511</v>
      </c>
      <c r="B205" t="s">
        <v>1046</v>
      </c>
      <c r="C205" s="147">
        <v>6946.65</v>
      </c>
      <c r="D205" s="145">
        <v>1100118</v>
      </c>
      <c r="E205" s="145">
        <v>1</v>
      </c>
      <c r="F205" s="145" t="s">
        <v>1219</v>
      </c>
    </row>
    <row r="206" spans="1:6" s="149" customFormat="1" x14ac:dyDescent="0.25">
      <c r="A206" s="145">
        <v>1591</v>
      </c>
      <c r="B206" t="s">
        <v>1048</v>
      </c>
      <c r="C206" s="147">
        <v>24313.279999999999</v>
      </c>
      <c r="D206" s="145">
        <v>1100118</v>
      </c>
      <c r="E206" s="145">
        <v>1</v>
      </c>
      <c r="F206" s="145" t="s">
        <v>1219</v>
      </c>
    </row>
    <row r="207" spans="1:6" x14ac:dyDescent="0.25">
      <c r="A207" s="145">
        <v>2111</v>
      </c>
      <c r="B207" t="s">
        <v>1049</v>
      </c>
      <c r="C207" s="147">
        <v>10000</v>
      </c>
      <c r="D207" s="145">
        <v>1100118</v>
      </c>
      <c r="E207" s="145">
        <v>1</v>
      </c>
      <c r="F207" s="145" t="s">
        <v>1220</v>
      </c>
    </row>
    <row r="208" spans="1:6" x14ac:dyDescent="0.25">
      <c r="A208" s="145">
        <v>2141</v>
      </c>
      <c r="B208" t="s">
        <v>1051</v>
      </c>
      <c r="C208" s="147">
        <v>2000</v>
      </c>
      <c r="D208" s="145">
        <v>1100118</v>
      </c>
      <c r="E208" s="145">
        <v>1</v>
      </c>
      <c r="F208" s="145" t="s">
        <v>1220</v>
      </c>
    </row>
    <row r="209" spans="1:6" x14ac:dyDescent="0.25">
      <c r="A209" s="145">
        <v>2142</v>
      </c>
      <c r="B209" t="s">
        <v>1052</v>
      </c>
      <c r="C209" s="147">
        <v>500</v>
      </c>
      <c r="D209" s="145">
        <v>1100118</v>
      </c>
      <c r="E209" s="145">
        <v>1</v>
      </c>
      <c r="F209" s="145" t="s">
        <v>1220</v>
      </c>
    </row>
    <row r="210" spans="1:6" x14ac:dyDescent="0.25">
      <c r="A210" s="145">
        <v>2171</v>
      </c>
      <c r="B210" t="s">
        <v>61</v>
      </c>
      <c r="C210" s="147">
        <v>13000</v>
      </c>
      <c r="D210" s="145">
        <v>1100118</v>
      </c>
      <c r="E210" s="145">
        <v>1</v>
      </c>
      <c r="F210" s="145" t="s">
        <v>1220</v>
      </c>
    </row>
    <row r="211" spans="1:6" x14ac:dyDescent="0.25">
      <c r="A211" s="145">
        <v>2212</v>
      </c>
      <c r="B211" t="s">
        <v>1068</v>
      </c>
      <c r="C211" s="147">
        <v>12000</v>
      </c>
      <c r="D211" s="145">
        <v>1100118</v>
      </c>
      <c r="E211" s="145">
        <v>1</v>
      </c>
      <c r="F211" s="145" t="s">
        <v>1220</v>
      </c>
    </row>
    <row r="212" spans="1:6" x14ac:dyDescent="0.25">
      <c r="A212" s="145">
        <v>2321</v>
      </c>
      <c r="B212" t="s">
        <v>1085</v>
      </c>
      <c r="C212" s="147">
        <v>2000</v>
      </c>
      <c r="D212" s="145">
        <v>1100118</v>
      </c>
      <c r="E212" s="145">
        <v>1</v>
      </c>
      <c r="F212" s="145" t="s">
        <v>1220</v>
      </c>
    </row>
    <row r="213" spans="1:6" x14ac:dyDescent="0.25">
      <c r="A213" s="145">
        <v>2461</v>
      </c>
      <c r="B213" t="s">
        <v>83</v>
      </c>
      <c r="C213" s="147">
        <v>4000</v>
      </c>
      <c r="D213" s="145">
        <v>1100118</v>
      </c>
      <c r="E213" s="145">
        <v>1</v>
      </c>
      <c r="F213" s="145" t="s">
        <v>1220</v>
      </c>
    </row>
    <row r="214" spans="1:6" x14ac:dyDescent="0.25">
      <c r="A214" s="145">
        <v>2491</v>
      </c>
      <c r="B214" t="s">
        <v>1069</v>
      </c>
      <c r="C214" s="147">
        <v>4000</v>
      </c>
      <c r="D214" s="145">
        <v>1100118</v>
      </c>
      <c r="E214" s="145">
        <v>1</v>
      </c>
      <c r="F214" s="145" t="s">
        <v>1220</v>
      </c>
    </row>
    <row r="215" spans="1:6" x14ac:dyDescent="0.25">
      <c r="A215" s="145">
        <v>2612</v>
      </c>
      <c r="B215" t="s">
        <v>1086</v>
      </c>
      <c r="C215" s="147">
        <v>3000</v>
      </c>
      <c r="D215" s="145">
        <v>1100118</v>
      </c>
      <c r="E215" s="145">
        <v>1</v>
      </c>
      <c r="F215" s="145" t="s">
        <v>1220</v>
      </c>
    </row>
    <row r="216" spans="1:6" x14ac:dyDescent="0.25">
      <c r="A216" s="145">
        <v>3151</v>
      </c>
      <c r="B216" t="s">
        <v>1075</v>
      </c>
      <c r="C216" s="147">
        <v>2800</v>
      </c>
      <c r="D216" s="145">
        <v>1400318</v>
      </c>
      <c r="E216" s="145">
        <v>1</v>
      </c>
      <c r="F216" s="145" t="s">
        <v>1220</v>
      </c>
    </row>
    <row r="217" spans="1:6" x14ac:dyDescent="0.25">
      <c r="A217" s="145">
        <v>3252</v>
      </c>
      <c r="B217" t="s">
        <v>1111</v>
      </c>
      <c r="C217" s="147">
        <v>8000</v>
      </c>
      <c r="D217" s="145">
        <v>1400318</v>
      </c>
      <c r="E217" s="145">
        <v>1</v>
      </c>
      <c r="F217" s="145" t="s">
        <v>1220</v>
      </c>
    </row>
    <row r="218" spans="1:6" x14ac:dyDescent="0.25">
      <c r="A218" s="145">
        <v>3361</v>
      </c>
      <c r="B218" t="s">
        <v>1094</v>
      </c>
      <c r="C218" s="147">
        <v>4000</v>
      </c>
      <c r="D218" s="145">
        <v>1400318</v>
      </c>
      <c r="E218" s="145">
        <v>1</v>
      </c>
      <c r="F218" s="145" t="s">
        <v>1220</v>
      </c>
    </row>
    <row r="219" spans="1:6" x14ac:dyDescent="0.25">
      <c r="A219" s="145">
        <v>3451</v>
      </c>
      <c r="B219" t="s">
        <v>1095</v>
      </c>
      <c r="C219" s="147">
        <v>5000</v>
      </c>
      <c r="D219" s="145">
        <v>1400318</v>
      </c>
      <c r="E219" s="145">
        <v>1</v>
      </c>
      <c r="F219" s="145" t="s">
        <v>1220</v>
      </c>
    </row>
    <row r="220" spans="1:6" x14ac:dyDescent="0.25">
      <c r="A220" s="145">
        <v>3612</v>
      </c>
      <c r="B220" t="s">
        <v>1098</v>
      </c>
      <c r="C220" s="147">
        <v>15000</v>
      </c>
      <c r="D220" s="145">
        <v>1400318</v>
      </c>
      <c r="E220" s="145">
        <v>1</v>
      </c>
      <c r="F220" s="145" t="s">
        <v>1220</v>
      </c>
    </row>
    <row r="221" spans="1:6" x14ac:dyDescent="0.25">
      <c r="A221" s="145">
        <v>3621</v>
      </c>
      <c r="B221" t="s">
        <v>1100</v>
      </c>
      <c r="C221" s="147">
        <v>5000</v>
      </c>
      <c r="D221" s="145">
        <v>1400318</v>
      </c>
      <c r="E221" s="145">
        <v>1</v>
      </c>
      <c r="F221" s="145" t="s">
        <v>1220</v>
      </c>
    </row>
    <row r="222" spans="1:6" x14ac:dyDescent="0.25">
      <c r="A222" s="145">
        <v>3721</v>
      </c>
      <c r="B222" t="s">
        <v>1101</v>
      </c>
      <c r="C222" s="147">
        <v>1200</v>
      </c>
      <c r="D222" s="145">
        <v>1400318</v>
      </c>
      <c r="E222" s="145">
        <v>1</v>
      </c>
      <c r="F222" s="145" t="s">
        <v>1220</v>
      </c>
    </row>
    <row r="223" spans="1:6" x14ac:dyDescent="0.25">
      <c r="A223" s="145">
        <v>3751</v>
      </c>
      <c r="B223" t="s">
        <v>1102</v>
      </c>
      <c r="C223" s="147">
        <v>3000</v>
      </c>
      <c r="D223" s="145">
        <v>1400318</v>
      </c>
      <c r="E223" s="145">
        <v>1</v>
      </c>
      <c r="F223" s="145" t="s">
        <v>1220</v>
      </c>
    </row>
    <row r="224" spans="1:6" x14ac:dyDescent="0.25">
      <c r="A224" s="145">
        <v>3821</v>
      </c>
      <c r="B224" t="s">
        <v>189</v>
      </c>
      <c r="C224" s="147">
        <v>50000</v>
      </c>
      <c r="D224" s="145">
        <v>1400318</v>
      </c>
      <c r="E224" s="145">
        <v>1</v>
      </c>
      <c r="F224" s="145" t="s">
        <v>1220</v>
      </c>
    </row>
    <row r="225" spans="1:6" x14ac:dyDescent="0.25">
      <c r="A225" s="145">
        <v>3921</v>
      </c>
      <c r="B225" t="s">
        <v>1103</v>
      </c>
      <c r="C225" s="147">
        <v>1000</v>
      </c>
      <c r="D225" s="145">
        <v>1400318</v>
      </c>
      <c r="E225" s="145">
        <v>1</v>
      </c>
      <c r="F225" s="145" t="s">
        <v>1220</v>
      </c>
    </row>
    <row r="226" spans="1:6" x14ac:dyDescent="0.25">
      <c r="A226" s="145">
        <v>3981</v>
      </c>
      <c r="B226" t="s">
        <v>1063</v>
      </c>
      <c r="C226" s="147">
        <v>8072.42</v>
      </c>
      <c r="D226" s="145">
        <v>1100118</v>
      </c>
      <c r="E226" s="145">
        <v>1</v>
      </c>
      <c r="F226" s="145" t="s">
        <v>1220</v>
      </c>
    </row>
    <row r="227" spans="1:6" x14ac:dyDescent="0.25">
      <c r="A227" s="145">
        <v>4411</v>
      </c>
      <c r="B227" t="s">
        <v>1112</v>
      </c>
      <c r="C227" s="147">
        <v>83253.61</v>
      </c>
      <c r="D227" s="145">
        <v>1100118</v>
      </c>
      <c r="E227" s="145">
        <v>1</v>
      </c>
      <c r="F227" s="145" t="s">
        <v>588</v>
      </c>
    </row>
    <row r="228" spans="1:6" x14ac:dyDescent="0.25">
      <c r="A228" s="145">
        <v>4411</v>
      </c>
      <c r="B228" t="s">
        <v>1112</v>
      </c>
      <c r="C228" s="147">
        <v>6746.39</v>
      </c>
      <c r="D228" s="145">
        <v>1400318</v>
      </c>
      <c r="E228" s="145">
        <v>1</v>
      </c>
      <c r="F228" s="145" t="s">
        <v>588</v>
      </c>
    </row>
    <row r="229" spans="1:6" x14ac:dyDescent="0.25">
      <c r="A229" s="145">
        <v>4413</v>
      </c>
      <c r="B229" t="s">
        <v>994</v>
      </c>
      <c r="C229" s="147">
        <v>85200</v>
      </c>
      <c r="D229" s="145">
        <v>1100118</v>
      </c>
      <c r="E229" s="145">
        <v>1</v>
      </c>
      <c r="F229" s="145" t="s">
        <v>588</v>
      </c>
    </row>
    <row r="230" spans="1:6" x14ac:dyDescent="0.25">
      <c r="C230" s="147"/>
    </row>
    <row r="231" spans="1:6" x14ac:dyDescent="0.25">
      <c r="A231" s="150" t="s">
        <v>1227</v>
      </c>
      <c r="B231" s="149" t="s">
        <v>1228</v>
      </c>
      <c r="C231" s="148">
        <f>+C232</f>
        <v>1069732.92</v>
      </c>
      <c r="D231" s="150"/>
      <c r="E231" s="150"/>
      <c r="F231" s="149"/>
    </row>
    <row r="232" spans="1:6" x14ac:dyDescent="0.25">
      <c r="A232" s="150" t="s">
        <v>1153</v>
      </c>
      <c r="B232" s="149" t="s">
        <v>191</v>
      </c>
      <c r="C232" s="148">
        <f>SUM(C233:C265)</f>
        <v>1069732.92</v>
      </c>
      <c r="D232" s="150"/>
      <c r="E232" s="150"/>
      <c r="F232" s="149"/>
    </row>
    <row r="233" spans="1:6" x14ac:dyDescent="0.25">
      <c r="A233" s="145">
        <v>1131</v>
      </c>
      <c r="B233" t="s">
        <v>1040</v>
      </c>
      <c r="C233" s="147">
        <v>486093.97</v>
      </c>
      <c r="D233" s="145">
        <v>1100118</v>
      </c>
      <c r="E233" s="145">
        <v>1</v>
      </c>
      <c r="F233" s="145" t="s">
        <v>1219</v>
      </c>
    </row>
    <row r="234" spans="1:6" x14ac:dyDescent="0.25">
      <c r="A234" s="145">
        <v>1321</v>
      </c>
      <c r="B234" t="s">
        <v>1041</v>
      </c>
      <c r="C234" s="147">
        <v>14907.75</v>
      </c>
      <c r="D234" s="145">
        <v>1100118</v>
      </c>
      <c r="E234" s="145">
        <v>1</v>
      </c>
      <c r="F234" s="145" t="s">
        <v>1219</v>
      </c>
    </row>
    <row r="235" spans="1:6" x14ac:dyDescent="0.25">
      <c r="A235" s="145">
        <v>1323</v>
      </c>
      <c r="B235" t="s">
        <v>1042</v>
      </c>
      <c r="C235" s="147">
        <v>66771.149999999994</v>
      </c>
      <c r="D235" s="145">
        <v>1100118</v>
      </c>
      <c r="E235" s="145">
        <v>1</v>
      </c>
      <c r="F235" s="145" t="s">
        <v>1219</v>
      </c>
    </row>
    <row r="236" spans="1:6" x14ac:dyDescent="0.25">
      <c r="A236" s="145">
        <v>1413</v>
      </c>
      <c r="B236" t="s">
        <v>1043</v>
      </c>
      <c r="C236" s="147">
        <v>60091.72</v>
      </c>
      <c r="D236" s="145">
        <v>1100118</v>
      </c>
      <c r="E236" s="145">
        <v>1</v>
      </c>
      <c r="F236" s="145" t="s">
        <v>582</v>
      </c>
    </row>
    <row r="237" spans="1:6" x14ac:dyDescent="0.25">
      <c r="A237" s="145">
        <v>1421</v>
      </c>
      <c r="B237" t="s">
        <v>1044</v>
      </c>
      <c r="C237" s="147">
        <v>28455.4</v>
      </c>
      <c r="D237" s="145">
        <v>1100118</v>
      </c>
      <c r="E237" s="145">
        <v>1</v>
      </c>
      <c r="F237" s="145" t="s">
        <v>582</v>
      </c>
    </row>
    <row r="238" spans="1:6" x14ac:dyDescent="0.25">
      <c r="A238" s="145">
        <v>1431</v>
      </c>
      <c r="B238" t="s">
        <v>1045</v>
      </c>
      <c r="C238" s="147">
        <v>29309.01</v>
      </c>
      <c r="D238" s="145">
        <v>1100118</v>
      </c>
      <c r="E238" s="145">
        <v>1</v>
      </c>
      <c r="F238" s="145" t="s">
        <v>582</v>
      </c>
    </row>
    <row r="239" spans="1:6" x14ac:dyDescent="0.25">
      <c r="A239" s="145">
        <v>1511</v>
      </c>
      <c r="B239" t="s">
        <v>1046</v>
      </c>
      <c r="C239" s="147">
        <v>9721.8799999999992</v>
      </c>
      <c r="D239" s="145">
        <v>1100118</v>
      </c>
      <c r="E239" s="145">
        <v>1</v>
      </c>
      <c r="F239" s="145" t="s">
        <v>1219</v>
      </c>
    </row>
    <row r="240" spans="1:6" x14ac:dyDescent="0.25">
      <c r="A240" s="145">
        <v>1591</v>
      </c>
      <c r="B240" t="s">
        <v>1048</v>
      </c>
      <c r="C240" s="147">
        <v>34026.58</v>
      </c>
      <c r="D240" s="145">
        <v>1100118</v>
      </c>
      <c r="E240" s="145">
        <v>1</v>
      </c>
      <c r="F240" s="145" t="s">
        <v>1219</v>
      </c>
    </row>
    <row r="241" spans="1:6" s="149" customFormat="1" x14ac:dyDescent="0.25">
      <c r="A241" s="145">
        <v>2111</v>
      </c>
      <c r="B241" t="s">
        <v>1049</v>
      </c>
      <c r="C241" s="147">
        <v>4000</v>
      </c>
      <c r="D241" s="145">
        <v>1100118</v>
      </c>
      <c r="E241" s="145">
        <v>1</v>
      </c>
      <c r="F241" s="145" t="s">
        <v>1220</v>
      </c>
    </row>
    <row r="242" spans="1:6" s="149" customFormat="1" x14ac:dyDescent="0.25">
      <c r="A242" s="145">
        <v>2141</v>
      </c>
      <c r="B242" t="s">
        <v>1051</v>
      </c>
      <c r="C242" s="147">
        <v>1000</v>
      </c>
      <c r="D242" s="145">
        <v>1100118</v>
      </c>
      <c r="E242" s="145">
        <v>1</v>
      </c>
      <c r="F242" s="145" t="s">
        <v>1220</v>
      </c>
    </row>
    <row r="243" spans="1:6" x14ac:dyDescent="0.25">
      <c r="A243" s="145">
        <v>2142</v>
      </c>
      <c r="B243" t="s">
        <v>1052</v>
      </c>
      <c r="C243" s="147">
        <v>1000</v>
      </c>
      <c r="D243" s="145">
        <v>1100118</v>
      </c>
      <c r="E243" s="145">
        <v>1</v>
      </c>
      <c r="F243" s="145" t="s">
        <v>1220</v>
      </c>
    </row>
    <row r="244" spans="1:6" x14ac:dyDescent="0.25">
      <c r="A244" s="145">
        <v>2171</v>
      </c>
      <c r="B244" t="s">
        <v>61</v>
      </c>
      <c r="C244" s="147">
        <v>2000</v>
      </c>
      <c r="D244" s="145">
        <v>1100118</v>
      </c>
      <c r="E244" s="145">
        <v>1</v>
      </c>
      <c r="F244" s="145" t="s">
        <v>1220</v>
      </c>
    </row>
    <row r="245" spans="1:6" x14ac:dyDescent="0.25">
      <c r="A245" s="145">
        <v>2461</v>
      </c>
      <c r="B245" t="s">
        <v>83</v>
      </c>
      <c r="C245" s="147">
        <v>5000</v>
      </c>
      <c r="D245" s="145">
        <v>1100118</v>
      </c>
      <c r="E245" s="145">
        <v>1</v>
      </c>
      <c r="F245" s="145" t="s">
        <v>1220</v>
      </c>
    </row>
    <row r="246" spans="1:6" x14ac:dyDescent="0.25">
      <c r="A246" s="145">
        <v>2471</v>
      </c>
      <c r="B246" t="s">
        <v>1113</v>
      </c>
      <c r="C246" s="147">
        <v>3000</v>
      </c>
      <c r="D246" s="145">
        <v>1100118</v>
      </c>
      <c r="E246" s="145">
        <v>1</v>
      </c>
      <c r="F246" s="145" t="s">
        <v>1220</v>
      </c>
    </row>
    <row r="247" spans="1:6" x14ac:dyDescent="0.25">
      <c r="A247" s="145">
        <v>2481</v>
      </c>
      <c r="B247" t="s">
        <v>85</v>
      </c>
      <c r="C247" s="147">
        <v>4000</v>
      </c>
      <c r="D247" s="145">
        <v>1100118</v>
      </c>
      <c r="E247" s="145">
        <v>1</v>
      </c>
      <c r="F247" s="145" t="s">
        <v>1220</v>
      </c>
    </row>
    <row r="248" spans="1:6" x14ac:dyDescent="0.25">
      <c r="A248" s="145">
        <v>2491</v>
      </c>
      <c r="B248" t="s">
        <v>1069</v>
      </c>
      <c r="C248" s="147">
        <v>5000</v>
      </c>
      <c r="D248" s="145">
        <v>1100118</v>
      </c>
      <c r="E248" s="145">
        <v>1</v>
      </c>
      <c r="F248" s="145" t="s">
        <v>1220</v>
      </c>
    </row>
    <row r="249" spans="1:6" x14ac:dyDescent="0.25">
      <c r="A249" s="145">
        <v>2561</v>
      </c>
      <c r="B249" t="s">
        <v>93</v>
      </c>
      <c r="C249" s="147">
        <v>2000</v>
      </c>
      <c r="D249" s="145">
        <v>1100118</v>
      </c>
      <c r="E249" s="145">
        <v>1</v>
      </c>
      <c r="F249" s="145" t="s">
        <v>1220</v>
      </c>
    </row>
    <row r="250" spans="1:6" x14ac:dyDescent="0.25">
      <c r="A250" s="145">
        <v>2612</v>
      </c>
      <c r="B250" t="s">
        <v>1086</v>
      </c>
      <c r="C250" s="147">
        <v>6000</v>
      </c>
      <c r="D250" s="145">
        <v>1100118</v>
      </c>
      <c r="E250" s="145">
        <v>1</v>
      </c>
      <c r="F250" s="145" t="s">
        <v>1220</v>
      </c>
    </row>
    <row r="251" spans="1:6" x14ac:dyDescent="0.25">
      <c r="A251" s="145">
        <v>2741</v>
      </c>
      <c r="B251" t="s">
        <v>102</v>
      </c>
      <c r="C251" s="147">
        <v>3000</v>
      </c>
      <c r="D251" s="145">
        <v>1100118</v>
      </c>
      <c r="E251" s="145">
        <v>1</v>
      </c>
      <c r="F251" s="145" t="s">
        <v>1220</v>
      </c>
    </row>
    <row r="252" spans="1:6" x14ac:dyDescent="0.25">
      <c r="A252" s="145">
        <v>2911</v>
      </c>
      <c r="B252" t="s">
        <v>109</v>
      </c>
      <c r="C252" s="147">
        <v>3000</v>
      </c>
      <c r="D252" s="145">
        <v>1100118</v>
      </c>
      <c r="E252" s="145">
        <v>1</v>
      </c>
      <c r="F252" s="145" t="s">
        <v>1220</v>
      </c>
    </row>
    <row r="253" spans="1:6" x14ac:dyDescent="0.25">
      <c r="A253" s="145">
        <v>2932</v>
      </c>
      <c r="B253" t="s">
        <v>1088</v>
      </c>
      <c r="C253" s="147">
        <v>5000</v>
      </c>
      <c r="D253" s="145">
        <v>1100118</v>
      </c>
      <c r="E253" s="145">
        <v>1</v>
      </c>
      <c r="F253" s="145" t="s">
        <v>1220</v>
      </c>
    </row>
    <row r="254" spans="1:6" x14ac:dyDescent="0.25">
      <c r="A254" s="145">
        <v>3381</v>
      </c>
      <c r="B254" t="s">
        <v>147</v>
      </c>
      <c r="C254" s="147">
        <v>150000</v>
      </c>
      <c r="D254" s="145">
        <v>1400318</v>
      </c>
      <c r="E254" s="145">
        <v>1</v>
      </c>
      <c r="F254" s="145" t="s">
        <v>1220</v>
      </c>
    </row>
    <row r="255" spans="1:6" x14ac:dyDescent="0.25">
      <c r="A255" s="145">
        <v>3451</v>
      </c>
      <c r="B255" t="s">
        <v>1095</v>
      </c>
      <c r="C255" s="147">
        <v>10000</v>
      </c>
      <c r="D255" s="145">
        <v>1400318</v>
      </c>
      <c r="E255" s="145">
        <v>1</v>
      </c>
      <c r="F255" s="145" t="s">
        <v>1220</v>
      </c>
    </row>
    <row r="256" spans="1:6" x14ac:dyDescent="0.25">
      <c r="A256" s="145">
        <v>3471</v>
      </c>
      <c r="B256" t="s">
        <v>156</v>
      </c>
      <c r="C256" s="147">
        <v>30000</v>
      </c>
      <c r="D256" s="145">
        <v>1400318</v>
      </c>
      <c r="E256" s="145">
        <v>1</v>
      </c>
      <c r="F256" s="145" t="s">
        <v>1220</v>
      </c>
    </row>
    <row r="257" spans="1:6" x14ac:dyDescent="0.25">
      <c r="A257" s="145">
        <v>3522</v>
      </c>
      <c r="B257" t="s">
        <v>1114</v>
      </c>
      <c r="C257" s="147">
        <v>2000</v>
      </c>
      <c r="D257" s="145">
        <v>1400318</v>
      </c>
      <c r="E257" s="145">
        <v>1</v>
      </c>
      <c r="F257" s="145" t="s">
        <v>1220</v>
      </c>
    </row>
    <row r="258" spans="1:6" x14ac:dyDescent="0.25">
      <c r="A258" s="145">
        <v>3531</v>
      </c>
      <c r="B258" t="s">
        <v>1096</v>
      </c>
      <c r="C258" s="147">
        <v>10000</v>
      </c>
      <c r="D258" s="145">
        <v>1400318</v>
      </c>
      <c r="E258" s="145">
        <v>1</v>
      </c>
      <c r="F258" s="145" t="s">
        <v>1220</v>
      </c>
    </row>
    <row r="259" spans="1:6" x14ac:dyDescent="0.25">
      <c r="A259" s="145">
        <v>3612</v>
      </c>
      <c r="B259" t="s">
        <v>1098</v>
      </c>
      <c r="C259" s="147">
        <v>15000</v>
      </c>
      <c r="D259" s="145">
        <v>1400318</v>
      </c>
      <c r="E259" s="145">
        <v>1</v>
      </c>
      <c r="F259" s="145" t="s">
        <v>1220</v>
      </c>
    </row>
    <row r="260" spans="1:6" x14ac:dyDescent="0.25">
      <c r="A260" s="145">
        <v>3721</v>
      </c>
      <c r="B260" t="s">
        <v>1101</v>
      </c>
      <c r="C260" s="147">
        <v>2000</v>
      </c>
      <c r="D260" s="145">
        <v>1400318</v>
      </c>
      <c r="E260" s="145">
        <v>1</v>
      </c>
      <c r="F260" s="145" t="s">
        <v>1220</v>
      </c>
    </row>
    <row r="261" spans="1:6" x14ac:dyDescent="0.25">
      <c r="A261" s="145">
        <v>3751</v>
      </c>
      <c r="B261" t="s">
        <v>1115</v>
      </c>
      <c r="C261" s="147">
        <v>10000</v>
      </c>
      <c r="D261" s="145">
        <v>1400318</v>
      </c>
      <c r="E261" s="145">
        <v>1</v>
      </c>
      <c r="F261" s="145" t="s">
        <v>1220</v>
      </c>
    </row>
    <row r="262" spans="1:6" x14ac:dyDescent="0.25">
      <c r="A262" s="145">
        <v>3821</v>
      </c>
      <c r="B262" t="s">
        <v>189</v>
      </c>
      <c r="C262" s="147">
        <v>20000</v>
      </c>
      <c r="D262" s="145">
        <v>1400318</v>
      </c>
      <c r="E262" s="145">
        <v>1</v>
      </c>
      <c r="F262" s="145" t="s">
        <v>1220</v>
      </c>
    </row>
    <row r="263" spans="1:6" x14ac:dyDescent="0.25">
      <c r="A263" s="145">
        <v>3841</v>
      </c>
      <c r="B263" t="s">
        <v>191</v>
      </c>
      <c r="C263" s="147">
        <v>30000</v>
      </c>
      <c r="D263" s="145">
        <v>1400318</v>
      </c>
      <c r="E263" s="145">
        <v>1</v>
      </c>
      <c r="F263" s="145" t="s">
        <v>1220</v>
      </c>
    </row>
    <row r="264" spans="1:6" x14ac:dyDescent="0.25">
      <c r="A264" s="145">
        <v>3921</v>
      </c>
      <c r="B264" t="s">
        <v>1103</v>
      </c>
      <c r="C264" s="147">
        <v>6000</v>
      </c>
      <c r="D264" s="145">
        <v>1400318</v>
      </c>
      <c r="E264" s="145">
        <v>1</v>
      </c>
      <c r="F264" s="145" t="s">
        <v>1220</v>
      </c>
    </row>
    <row r="265" spans="1:6" x14ac:dyDescent="0.25">
      <c r="A265" s="145">
        <v>3981</v>
      </c>
      <c r="B265" t="s">
        <v>1063</v>
      </c>
      <c r="C265" s="147">
        <v>11355.46</v>
      </c>
      <c r="D265" s="145">
        <v>1100118</v>
      </c>
      <c r="E265" s="145">
        <v>1</v>
      </c>
      <c r="F265" s="145" t="s">
        <v>1220</v>
      </c>
    </row>
    <row r="266" spans="1:6" x14ac:dyDescent="0.25">
      <c r="C266" s="147"/>
    </row>
    <row r="267" spans="1:6" x14ac:dyDescent="0.25">
      <c r="A267" s="150" t="s">
        <v>1229</v>
      </c>
      <c r="B267" s="149" t="s">
        <v>1230</v>
      </c>
      <c r="C267" s="148">
        <f>+C268</f>
        <v>1763645.74</v>
      </c>
      <c r="D267" s="150"/>
      <c r="E267" s="150"/>
      <c r="F267" s="149"/>
    </row>
    <row r="268" spans="1:6" x14ac:dyDescent="0.25">
      <c r="A268" s="150" t="s">
        <v>1154</v>
      </c>
      <c r="B268" s="149" t="s">
        <v>1116</v>
      </c>
      <c r="C268" s="148">
        <f>SUM(C269:C322)</f>
        <v>1763645.74</v>
      </c>
      <c r="D268" s="150"/>
      <c r="E268" s="150"/>
      <c r="F268" s="149"/>
    </row>
    <row r="269" spans="1:6" x14ac:dyDescent="0.25">
      <c r="A269" s="145">
        <v>1131</v>
      </c>
      <c r="B269" t="s">
        <v>1040</v>
      </c>
      <c r="C269" s="147">
        <v>756038.56</v>
      </c>
      <c r="D269" s="145">
        <v>1100118</v>
      </c>
      <c r="E269" s="145">
        <v>1</v>
      </c>
      <c r="F269" s="145" t="s">
        <v>1219</v>
      </c>
    </row>
    <row r="270" spans="1:6" x14ac:dyDescent="0.25">
      <c r="A270" s="145">
        <v>1321</v>
      </c>
      <c r="B270" t="s">
        <v>1065</v>
      </c>
      <c r="C270" s="147">
        <v>10396.469999999999</v>
      </c>
      <c r="D270" s="145">
        <v>1100118</v>
      </c>
      <c r="E270" s="145">
        <v>1</v>
      </c>
      <c r="F270" s="145" t="s">
        <v>1219</v>
      </c>
    </row>
    <row r="271" spans="1:6" x14ac:dyDescent="0.25">
      <c r="A271" s="145">
        <v>1322</v>
      </c>
      <c r="B271" t="s">
        <v>1066</v>
      </c>
      <c r="C271" s="147">
        <v>19543.43</v>
      </c>
      <c r="D271" s="145">
        <v>1100118</v>
      </c>
      <c r="E271" s="145">
        <v>1</v>
      </c>
      <c r="F271" s="145" t="s">
        <v>1219</v>
      </c>
    </row>
    <row r="272" spans="1:6" x14ac:dyDescent="0.25">
      <c r="A272" s="145">
        <v>1323</v>
      </c>
      <c r="B272" t="s">
        <v>1042</v>
      </c>
      <c r="C272" s="147">
        <v>103851.45</v>
      </c>
      <c r="D272" s="145">
        <v>1100118</v>
      </c>
      <c r="E272" s="145">
        <v>1</v>
      </c>
      <c r="F272" s="145" t="s">
        <v>1219</v>
      </c>
    </row>
    <row r="273" spans="1:6" x14ac:dyDescent="0.25">
      <c r="A273" s="145">
        <v>1413</v>
      </c>
      <c r="B273" t="s">
        <v>1043</v>
      </c>
      <c r="C273" s="147">
        <v>93815.71</v>
      </c>
      <c r="D273" s="145">
        <v>1100118</v>
      </c>
      <c r="E273" s="145">
        <v>1</v>
      </c>
      <c r="F273" s="145" t="s">
        <v>582</v>
      </c>
    </row>
    <row r="274" spans="1:6" x14ac:dyDescent="0.25">
      <c r="A274" s="145">
        <v>1421</v>
      </c>
      <c r="B274" t="s">
        <v>1044</v>
      </c>
      <c r="C274" s="147">
        <v>43618.06</v>
      </c>
      <c r="D274" s="145">
        <v>1100118</v>
      </c>
      <c r="E274" s="145">
        <v>1</v>
      </c>
      <c r="F274" s="145" t="s">
        <v>582</v>
      </c>
    </row>
    <row r="275" spans="1:6" x14ac:dyDescent="0.25">
      <c r="A275" s="145">
        <v>1431</v>
      </c>
      <c r="B275" t="s">
        <v>1045</v>
      </c>
      <c r="C275" s="147">
        <v>44932.86</v>
      </c>
      <c r="D275" s="145">
        <v>1100118</v>
      </c>
      <c r="E275" s="145">
        <v>1</v>
      </c>
      <c r="F275" s="145" t="s">
        <v>582</v>
      </c>
    </row>
    <row r="276" spans="1:6" x14ac:dyDescent="0.25">
      <c r="A276" s="145">
        <v>1511</v>
      </c>
      <c r="B276" t="s">
        <v>1046</v>
      </c>
      <c r="C276" s="147">
        <v>15120.77</v>
      </c>
      <c r="D276" s="145">
        <v>1100118</v>
      </c>
      <c r="E276" s="145">
        <v>1</v>
      </c>
      <c r="F276" s="145" t="s">
        <v>1219</v>
      </c>
    </row>
    <row r="277" spans="1:6" x14ac:dyDescent="0.25">
      <c r="A277" s="145">
        <v>1591</v>
      </c>
      <c r="B277" t="s">
        <v>1048</v>
      </c>
      <c r="C277" s="147">
        <v>52922.7</v>
      </c>
      <c r="D277" s="145">
        <v>1100118</v>
      </c>
      <c r="E277" s="145">
        <v>1</v>
      </c>
      <c r="F277" s="145" t="s">
        <v>1219</v>
      </c>
    </row>
    <row r="278" spans="1:6" s="149" customFormat="1" x14ac:dyDescent="0.25">
      <c r="A278" s="145">
        <v>2111</v>
      </c>
      <c r="B278" t="s">
        <v>1049</v>
      </c>
      <c r="C278" s="147">
        <v>12000</v>
      </c>
      <c r="D278" s="145">
        <v>1100118</v>
      </c>
      <c r="E278" s="145">
        <v>1</v>
      </c>
      <c r="F278" s="145" t="s">
        <v>1220</v>
      </c>
    </row>
    <row r="279" spans="1:6" s="149" customFormat="1" x14ac:dyDescent="0.25">
      <c r="A279" s="145">
        <v>2112</v>
      </c>
      <c r="B279" t="s">
        <v>1050</v>
      </c>
      <c r="C279" s="147">
        <v>3000</v>
      </c>
      <c r="D279" s="145">
        <v>1100118</v>
      </c>
      <c r="E279" s="145">
        <v>1</v>
      </c>
      <c r="F279" s="145" t="s">
        <v>1220</v>
      </c>
    </row>
    <row r="280" spans="1:6" x14ac:dyDescent="0.25">
      <c r="A280" s="145">
        <v>2141</v>
      </c>
      <c r="B280" t="s">
        <v>1051</v>
      </c>
      <c r="C280" s="147">
        <v>5000</v>
      </c>
      <c r="D280" s="145">
        <v>1100118</v>
      </c>
      <c r="E280" s="145">
        <v>1</v>
      </c>
      <c r="F280" s="145" t="s">
        <v>1220</v>
      </c>
    </row>
    <row r="281" spans="1:6" x14ac:dyDescent="0.25">
      <c r="A281" s="145">
        <v>2142</v>
      </c>
      <c r="B281" t="s">
        <v>1052</v>
      </c>
      <c r="C281" s="147">
        <v>1000</v>
      </c>
      <c r="D281" s="145">
        <v>1100118</v>
      </c>
      <c r="E281" s="145">
        <v>1</v>
      </c>
      <c r="F281" s="145" t="s">
        <v>1220</v>
      </c>
    </row>
    <row r="282" spans="1:6" x14ac:dyDescent="0.25">
      <c r="A282" s="145">
        <v>2151</v>
      </c>
      <c r="B282" t="s">
        <v>59</v>
      </c>
      <c r="C282" s="147">
        <v>1000</v>
      </c>
      <c r="D282" s="145">
        <v>1100118</v>
      </c>
      <c r="E282" s="145">
        <v>1</v>
      </c>
      <c r="F282" s="145" t="s">
        <v>1220</v>
      </c>
    </row>
    <row r="283" spans="1:6" x14ac:dyDescent="0.25">
      <c r="A283" s="145">
        <v>2161</v>
      </c>
      <c r="B283" t="s">
        <v>60</v>
      </c>
      <c r="C283" s="147">
        <v>8000</v>
      </c>
      <c r="D283" s="145">
        <v>1100118</v>
      </c>
      <c r="E283" s="145">
        <v>1</v>
      </c>
      <c r="F283" s="145" t="s">
        <v>1220</v>
      </c>
    </row>
    <row r="284" spans="1:6" x14ac:dyDescent="0.25">
      <c r="A284" s="145">
        <v>2171</v>
      </c>
      <c r="B284" t="s">
        <v>61</v>
      </c>
      <c r="C284" s="147">
        <v>8000</v>
      </c>
      <c r="D284" s="145">
        <v>1100118</v>
      </c>
      <c r="E284" s="145">
        <v>1</v>
      </c>
      <c r="F284" s="145" t="s">
        <v>1220</v>
      </c>
    </row>
    <row r="285" spans="1:6" x14ac:dyDescent="0.25">
      <c r="A285" s="145">
        <v>2212</v>
      </c>
      <c r="B285" t="s">
        <v>1068</v>
      </c>
      <c r="C285" s="147">
        <v>5000</v>
      </c>
      <c r="D285" s="145">
        <v>1100118</v>
      </c>
      <c r="E285" s="145">
        <v>1</v>
      </c>
      <c r="F285" s="145" t="s">
        <v>1220</v>
      </c>
    </row>
    <row r="286" spans="1:6" x14ac:dyDescent="0.25">
      <c r="A286" s="145">
        <v>2371</v>
      </c>
      <c r="B286" t="s">
        <v>1117</v>
      </c>
      <c r="C286" s="147">
        <v>1000</v>
      </c>
      <c r="D286" s="145">
        <v>1100118</v>
      </c>
      <c r="E286" s="145">
        <v>1</v>
      </c>
      <c r="F286" s="145" t="s">
        <v>1220</v>
      </c>
    </row>
    <row r="287" spans="1:6" x14ac:dyDescent="0.25">
      <c r="A287" s="145">
        <v>2391</v>
      </c>
      <c r="B287" t="s">
        <v>1118</v>
      </c>
      <c r="C287" s="147">
        <v>1000</v>
      </c>
      <c r="D287" s="145">
        <v>1100118</v>
      </c>
      <c r="E287" s="145">
        <v>1</v>
      </c>
      <c r="F287" s="145" t="s">
        <v>1220</v>
      </c>
    </row>
    <row r="288" spans="1:6" x14ac:dyDescent="0.25">
      <c r="A288" s="145">
        <v>2461</v>
      </c>
      <c r="B288" t="s">
        <v>83</v>
      </c>
      <c r="C288" s="147">
        <v>8000</v>
      </c>
      <c r="D288" s="145">
        <v>1100118</v>
      </c>
      <c r="E288" s="145">
        <v>1</v>
      </c>
      <c r="F288" s="145" t="s">
        <v>1220</v>
      </c>
    </row>
    <row r="289" spans="1:7" x14ac:dyDescent="0.25">
      <c r="A289" s="145">
        <v>2491</v>
      </c>
      <c r="B289" t="s">
        <v>1069</v>
      </c>
      <c r="C289" s="147">
        <v>12000</v>
      </c>
      <c r="D289" s="145">
        <v>1100118</v>
      </c>
      <c r="E289" s="145">
        <v>1</v>
      </c>
      <c r="F289" s="145" t="s">
        <v>1220</v>
      </c>
    </row>
    <row r="290" spans="1:7" x14ac:dyDescent="0.25">
      <c r="A290" s="145">
        <v>2531</v>
      </c>
      <c r="B290" t="s">
        <v>90</v>
      </c>
      <c r="C290" s="147">
        <v>1500</v>
      </c>
      <c r="D290" s="145">
        <v>1100118</v>
      </c>
      <c r="E290" s="145">
        <v>1</v>
      </c>
      <c r="F290" s="145" t="s">
        <v>1220</v>
      </c>
    </row>
    <row r="291" spans="1:7" x14ac:dyDescent="0.25">
      <c r="A291" s="145">
        <v>2551</v>
      </c>
      <c r="B291" t="s">
        <v>92</v>
      </c>
      <c r="C291" s="147">
        <v>2500</v>
      </c>
      <c r="D291" s="145">
        <v>1100118</v>
      </c>
      <c r="E291" s="145">
        <v>1</v>
      </c>
      <c r="F291" s="145" t="s">
        <v>1220</v>
      </c>
    </row>
    <row r="292" spans="1:7" x14ac:dyDescent="0.25">
      <c r="A292" s="145">
        <v>2612</v>
      </c>
      <c r="B292" t="s">
        <v>1086</v>
      </c>
      <c r="C292" s="147">
        <v>3000</v>
      </c>
      <c r="D292" s="145">
        <v>1100118</v>
      </c>
      <c r="E292" s="145">
        <v>1</v>
      </c>
      <c r="F292" s="145" t="s">
        <v>1220</v>
      </c>
    </row>
    <row r="293" spans="1:7" x14ac:dyDescent="0.25">
      <c r="A293" s="145">
        <v>2831</v>
      </c>
      <c r="B293" t="s">
        <v>1119</v>
      </c>
      <c r="C293" s="147">
        <v>1000</v>
      </c>
      <c r="D293" s="145">
        <v>1100118</v>
      </c>
      <c r="E293" s="145">
        <v>1</v>
      </c>
      <c r="F293" s="145" t="s">
        <v>1220</v>
      </c>
    </row>
    <row r="294" spans="1:7" x14ac:dyDescent="0.25">
      <c r="A294" s="145">
        <v>2911</v>
      </c>
      <c r="B294" t="s">
        <v>109</v>
      </c>
      <c r="C294" s="147">
        <v>2000</v>
      </c>
      <c r="D294" s="145">
        <v>1100118</v>
      </c>
      <c r="E294" s="145">
        <v>1</v>
      </c>
      <c r="F294" s="145" t="s">
        <v>1220</v>
      </c>
    </row>
    <row r="295" spans="1:7" x14ac:dyDescent="0.25">
      <c r="A295" s="145">
        <v>2921</v>
      </c>
      <c r="B295" t="s">
        <v>110</v>
      </c>
      <c r="C295" s="147">
        <v>2000</v>
      </c>
      <c r="D295" s="145">
        <v>1100118</v>
      </c>
      <c r="E295" s="145">
        <v>1</v>
      </c>
      <c r="F295" s="145" t="s">
        <v>1220</v>
      </c>
    </row>
    <row r="296" spans="1:7" x14ac:dyDescent="0.25">
      <c r="A296" s="145">
        <v>2941</v>
      </c>
      <c r="B296" t="s">
        <v>1089</v>
      </c>
      <c r="C296" s="147">
        <v>2000</v>
      </c>
      <c r="D296" s="145">
        <v>1100118</v>
      </c>
      <c r="E296" s="145">
        <v>1</v>
      </c>
      <c r="F296" s="145" t="s">
        <v>1220</v>
      </c>
    </row>
    <row r="297" spans="1:7" x14ac:dyDescent="0.25">
      <c r="A297" s="145">
        <v>3111</v>
      </c>
      <c r="B297" t="s">
        <v>1072</v>
      </c>
      <c r="C297" s="147">
        <v>70000</v>
      </c>
      <c r="D297" s="145">
        <v>1100118</v>
      </c>
      <c r="E297" s="145">
        <v>1</v>
      </c>
      <c r="F297" s="145" t="s">
        <v>1220</v>
      </c>
      <c r="G297" s="147"/>
    </row>
    <row r="298" spans="1:7" x14ac:dyDescent="0.25">
      <c r="A298" s="145">
        <v>3111</v>
      </c>
      <c r="B298" t="s">
        <v>1072</v>
      </c>
      <c r="C298" s="147">
        <v>58000</v>
      </c>
      <c r="D298" s="145">
        <v>1400318</v>
      </c>
      <c r="E298" s="145">
        <v>1</v>
      </c>
      <c r="F298" s="145" t="s">
        <v>1220</v>
      </c>
    </row>
    <row r="299" spans="1:7" x14ac:dyDescent="0.25">
      <c r="A299" s="145">
        <v>3131</v>
      </c>
      <c r="B299" t="s">
        <v>1073</v>
      </c>
      <c r="C299" s="147">
        <v>3000</v>
      </c>
      <c r="D299" s="145">
        <v>1400318</v>
      </c>
      <c r="E299" s="145">
        <v>1</v>
      </c>
      <c r="F299" s="145" t="s">
        <v>1220</v>
      </c>
    </row>
    <row r="300" spans="1:7" x14ac:dyDescent="0.25">
      <c r="A300" s="145">
        <v>3141</v>
      </c>
      <c r="B300" t="s">
        <v>1120</v>
      </c>
      <c r="C300" s="147">
        <v>16000</v>
      </c>
      <c r="D300" s="145">
        <v>1400318</v>
      </c>
      <c r="E300" s="145">
        <v>1</v>
      </c>
      <c r="F300" s="145" t="s">
        <v>1220</v>
      </c>
    </row>
    <row r="301" spans="1:7" x14ac:dyDescent="0.25">
      <c r="A301" s="145">
        <v>3151</v>
      </c>
      <c r="B301" t="s">
        <v>1075</v>
      </c>
      <c r="C301" s="147">
        <v>3000</v>
      </c>
      <c r="D301" s="145">
        <v>1400318</v>
      </c>
      <c r="E301" s="145">
        <v>1</v>
      </c>
      <c r="F301" s="145" t="s">
        <v>1220</v>
      </c>
    </row>
    <row r="302" spans="1:7" x14ac:dyDescent="0.25">
      <c r="A302" s="145">
        <v>3171</v>
      </c>
      <c r="B302" t="s">
        <v>1076</v>
      </c>
      <c r="C302" s="147">
        <v>5000</v>
      </c>
      <c r="D302" s="145">
        <v>1400318</v>
      </c>
      <c r="E302" s="145">
        <v>1</v>
      </c>
      <c r="F302" s="145" t="s">
        <v>1220</v>
      </c>
    </row>
    <row r="303" spans="1:7" x14ac:dyDescent="0.25">
      <c r="A303" s="145">
        <v>3321</v>
      </c>
      <c r="B303" t="s">
        <v>141</v>
      </c>
      <c r="C303" s="147">
        <v>5000</v>
      </c>
      <c r="D303" s="145">
        <v>1400318</v>
      </c>
      <c r="E303" s="145">
        <v>1</v>
      </c>
      <c r="F303" s="145" t="s">
        <v>1220</v>
      </c>
    </row>
    <row r="304" spans="1:7" x14ac:dyDescent="0.25">
      <c r="A304" s="145">
        <v>3361</v>
      </c>
      <c r="B304" t="s">
        <v>1058</v>
      </c>
      <c r="C304" s="147">
        <v>5000</v>
      </c>
      <c r="D304" s="145">
        <v>1400318</v>
      </c>
      <c r="E304" s="145">
        <v>1</v>
      </c>
      <c r="F304" s="145" t="s">
        <v>1220</v>
      </c>
    </row>
    <row r="305" spans="1:7" x14ac:dyDescent="0.25">
      <c r="A305" s="145">
        <v>3381</v>
      </c>
      <c r="B305" t="s">
        <v>147</v>
      </c>
      <c r="C305" s="147">
        <v>135000</v>
      </c>
      <c r="D305" s="145">
        <v>1100118</v>
      </c>
      <c r="E305" s="145">
        <v>1</v>
      </c>
      <c r="F305" s="145" t="s">
        <v>1220</v>
      </c>
      <c r="G305" s="147"/>
    </row>
    <row r="306" spans="1:7" x14ac:dyDescent="0.25">
      <c r="A306" s="145">
        <v>3381</v>
      </c>
      <c r="B306" t="s">
        <v>147</v>
      </c>
      <c r="C306" s="147">
        <v>80000</v>
      </c>
      <c r="D306" s="145">
        <v>1400318</v>
      </c>
      <c r="E306" s="145">
        <v>1</v>
      </c>
      <c r="F306" s="145" t="s">
        <v>1220</v>
      </c>
    </row>
    <row r="307" spans="1:7" x14ac:dyDescent="0.25">
      <c r="A307" s="145">
        <v>3451</v>
      </c>
      <c r="B307" t="s">
        <v>1095</v>
      </c>
      <c r="C307" s="147">
        <v>6000</v>
      </c>
      <c r="D307" s="145">
        <v>1400318</v>
      </c>
      <c r="E307" s="145">
        <v>1</v>
      </c>
      <c r="F307" s="145" t="s">
        <v>1220</v>
      </c>
    </row>
    <row r="308" spans="1:7" x14ac:dyDescent="0.25">
      <c r="A308" s="145">
        <v>3471</v>
      </c>
      <c r="B308" t="s">
        <v>156</v>
      </c>
      <c r="C308" s="147">
        <v>6000</v>
      </c>
      <c r="D308" s="145">
        <v>1400318</v>
      </c>
      <c r="E308" s="145">
        <v>1</v>
      </c>
      <c r="F308" s="145" t="s">
        <v>1220</v>
      </c>
    </row>
    <row r="309" spans="1:7" x14ac:dyDescent="0.25">
      <c r="A309" s="145">
        <v>3511</v>
      </c>
      <c r="B309" t="s">
        <v>1078</v>
      </c>
      <c r="C309" s="147">
        <v>40000</v>
      </c>
      <c r="D309" s="145">
        <v>1400318</v>
      </c>
      <c r="E309" s="145">
        <v>1</v>
      </c>
      <c r="F309" s="145" t="s">
        <v>1220</v>
      </c>
    </row>
    <row r="310" spans="1:7" x14ac:dyDescent="0.25">
      <c r="A310" s="145">
        <v>3521</v>
      </c>
      <c r="B310" t="s">
        <v>1121</v>
      </c>
      <c r="C310" s="147">
        <v>15000</v>
      </c>
      <c r="D310" s="145">
        <v>1400318</v>
      </c>
      <c r="E310" s="145">
        <v>1</v>
      </c>
      <c r="F310" s="145" t="s">
        <v>1220</v>
      </c>
    </row>
    <row r="311" spans="1:7" x14ac:dyDescent="0.25">
      <c r="A311" s="145">
        <v>3531</v>
      </c>
      <c r="B311" t="s">
        <v>1096</v>
      </c>
      <c r="C311" s="147">
        <v>4000</v>
      </c>
      <c r="D311" s="145">
        <v>1400318</v>
      </c>
      <c r="E311" s="145">
        <v>1</v>
      </c>
      <c r="F311" s="145" t="s">
        <v>1220</v>
      </c>
    </row>
    <row r="312" spans="1:7" x14ac:dyDescent="0.25">
      <c r="A312" s="145">
        <v>3571</v>
      </c>
      <c r="B312" t="s">
        <v>166</v>
      </c>
      <c r="C312" s="147">
        <v>30000</v>
      </c>
      <c r="D312" s="145">
        <v>1400318</v>
      </c>
      <c r="E312" s="145">
        <v>1</v>
      </c>
      <c r="F312" s="145" t="s">
        <v>1220</v>
      </c>
    </row>
    <row r="313" spans="1:7" x14ac:dyDescent="0.25">
      <c r="A313" s="145">
        <v>3591</v>
      </c>
      <c r="B313" t="s">
        <v>1109</v>
      </c>
      <c r="C313" s="147">
        <v>4000</v>
      </c>
      <c r="D313" s="145">
        <v>1400318</v>
      </c>
      <c r="E313" s="145">
        <v>1</v>
      </c>
      <c r="F313" s="145" t="s">
        <v>1220</v>
      </c>
    </row>
    <row r="314" spans="1:7" x14ac:dyDescent="0.25">
      <c r="A314" s="145">
        <v>3612</v>
      </c>
      <c r="B314" t="s">
        <v>1122</v>
      </c>
      <c r="C314" s="147">
        <v>4000</v>
      </c>
      <c r="D314" s="145">
        <v>1400318</v>
      </c>
      <c r="E314" s="145">
        <v>1</v>
      </c>
      <c r="F314" s="145" t="s">
        <v>1220</v>
      </c>
    </row>
    <row r="315" spans="1:7" x14ac:dyDescent="0.25">
      <c r="A315" s="145">
        <v>3613</v>
      </c>
      <c r="B315" t="s">
        <v>1099</v>
      </c>
      <c r="C315" s="147">
        <v>5000</v>
      </c>
      <c r="D315" s="145">
        <v>1400318</v>
      </c>
      <c r="E315" s="145">
        <v>1</v>
      </c>
      <c r="F315" s="145" t="s">
        <v>1220</v>
      </c>
    </row>
    <row r="316" spans="1:7" x14ac:dyDescent="0.25">
      <c r="A316" s="145">
        <v>3621</v>
      </c>
      <c r="B316" t="s">
        <v>1123</v>
      </c>
      <c r="C316" s="147">
        <v>5000</v>
      </c>
      <c r="D316" s="145">
        <v>1400318</v>
      </c>
      <c r="E316" s="145">
        <v>1</v>
      </c>
      <c r="F316" s="145" t="s">
        <v>1220</v>
      </c>
    </row>
    <row r="317" spans="1:7" x14ac:dyDescent="0.25">
      <c r="A317" s="145">
        <v>3641</v>
      </c>
      <c r="B317" t="s">
        <v>1124</v>
      </c>
      <c r="C317" s="147">
        <v>1500</v>
      </c>
      <c r="D317" s="145">
        <v>1400318</v>
      </c>
      <c r="E317" s="145">
        <v>1</v>
      </c>
      <c r="F317" s="145" t="s">
        <v>1220</v>
      </c>
    </row>
    <row r="318" spans="1:7" x14ac:dyDescent="0.25">
      <c r="A318" s="145">
        <v>3721</v>
      </c>
      <c r="B318" t="s">
        <v>1101</v>
      </c>
      <c r="C318" s="147">
        <v>2000</v>
      </c>
      <c r="D318" s="145">
        <v>1400318</v>
      </c>
      <c r="E318" s="145">
        <v>1</v>
      </c>
      <c r="F318" s="145" t="s">
        <v>1220</v>
      </c>
    </row>
    <row r="319" spans="1:7" x14ac:dyDescent="0.25">
      <c r="A319" s="145">
        <v>3751</v>
      </c>
      <c r="B319" t="s">
        <v>1115</v>
      </c>
      <c r="C319" s="147">
        <v>8000</v>
      </c>
      <c r="D319" s="145">
        <v>1400318</v>
      </c>
      <c r="E319" s="145">
        <v>1</v>
      </c>
      <c r="F319" s="145" t="s">
        <v>1220</v>
      </c>
    </row>
    <row r="320" spans="1:7" x14ac:dyDescent="0.25">
      <c r="A320" s="145">
        <v>3821</v>
      </c>
      <c r="B320" t="s">
        <v>189</v>
      </c>
      <c r="C320" s="147">
        <v>15000</v>
      </c>
      <c r="D320" s="145">
        <v>1400318</v>
      </c>
      <c r="E320" s="145">
        <v>1</v>
      </c>
      <c r="F320" s="145" t="s">
        <v>1220</v>
      </c>
    </row>
    <row r="321" spans="1:6" x14ac:dyDescent="0.25">
      <c r="A321" s="145">
        <v>3921</v>
      </c>
      <c r="B321" t="s">
        <v>1103</v>
      </c>
      <c r="C321" s="147">
        <v>1500</v>
      </c>
      <c r="D321" s="145">
        <v>1400318</v>
      </c>
      <c r="E321" s="145">
        <v>1</v>
      </c>
      <c r="F321" s="145" t="s">
        <v>1220</v>
      </c>
    </row>
    <row r="322" spans="1:6" x14ac:dyDescent="0.25">
      <c r="A322" s="145">
        <v>3981</v>
      </c>
      <c r="B322" t="s">
        <v>1063</v>
      </c>
      <c r="C322" s="147">
        <v>17405.73</v>
      </c>
      <c r="D322" s="145">
        <v>1100118</v>
      </c>
      <c r="E322" s="145">
        <v>1</v>
      </c>
      <c r="F322" s="145" t="s">
        <v>1220</v>
      </c>
    </row>
    <row r="323" spans="1:6" x14ac:dyDescent="0.25">
      <c r="C323" s="147"/>
    </row>
    <row r="324" spans="1:6" x14ac:dyDescent="0.25">
      <c r="A324" s="150" t="s">
        <v>1229</v>
      </c>
      <c r="B324" s="149" t="s">
        <v>1230</v>
      </c>
      <c r="C324" s="148">
        <f>+C325</f>
        <v>5344066.9000000004</v>
      </c>
      <c r="D324" s="150"/>
      <c r="E324" s="150"/>
      <c r="F324" s="149"/>
    </row>
    <row r="325" spans="1:6" x14ac:dyDescent="0.25">
      <c r="A325" s="150" t="s">
        <v>1155</v>
      </c>
      <c r="B325" s="149" t="s">
        <v>1125</v>
      </c>
      <c r="C325" s="148">
        <f>SUM(C326:C373)</f>
        <v>5344066.9000000004</v>
      </c>
      <c r="D325" s="150"/>
      <c r="E325" s="150"/>
      <c r="F325" s="149"/>
    </row>
    <row r="326" spans="1:6" x14ac:dyDescent="0.25">
      <c r="A326" s="145">
        <v>1131</v>
      </c>
      <c r="B326" t="s">
        <v>1040</v>
      </c>
      <c r="C326" s="147">
        <v>601501.68999999994</v>
      </c>
      <c r="D326" s="145">
        <v>1100118</v>
      </c>
      <c r="E326" s="145">
        <v>1</v>
      </c>
      <c r="F326" s="145" t="s">
        <v>1219</v>
      </c>
    </row>
    <row r="327" spans="1:6" x14ac:dyDescent="0.25">
      <c r="A327" s="145">
        <v>1321</v>
      </c>
      <c r="B327" t="s">
        <v>1041</v>
      </c>
      <c r="C327" s="147">
        <v>4402.34</v>
      </c>
      <c r="D327" s="145">
        <v>1100118</v>
      </c>
      <c r="E327" s="145">
        <v>1</v>
      </c>
      <c r="F327" s="145" t="s">
        <v>1219</v>
      </c>
    </row>
    <row r="328" spans="1:6" x14ac:dyDescent="0.25">
      <c r="A328" s="145">
        <v>1322</v>
      </c>
      <c r="B328" t="s">
        <v>1066</v>
      </c>
      <c r="C328" s="147">
        <v>12421.4</v>
      </c>
      <c r="D328" s="145">
        <v>1100118</v>
      </c>
      <c r="E328" s="145">
        <v>1</v>
      </c>
      <c r="F328" s="145" t="s">
        <v>1219</v>
      </c>
    </row>
    <row r="329" spans="1:6" x14ac:dyDescent="0.25">
      <c r="A329" s="145">
        <v>1323</v>
      </c>
      <c r="B329" t="s">
        <v>1042</v>
      </c>
      <c r="C329" s="147">
        <v>108465.96</v>
      </c>
      <c r="D329" s="145">
        <v>1100118</v>
      </c>
      <c r="E329" s="145">
        <v>1</v>
      </c>
      <c r="F329" s="145" t="s">
        <v>1219</v>
      </c>
    </row>
    <row r="330" spans="1:6" x14ac:dyDescent="0.25">
      <c r="A330" s="145">
        <v>1413</v>
      </c>
      <c r="B330" t="s">
        <v>1043</v>
      </c>
      <c r="C330" s="147">
        <v>77565.84</v>
      </c>
      <c r="D330" s="145">
        <v>1100118</v>
      </c>
      <c r="E330" s="145">
        <v>1</v>
      </c>
      <c r="F330" s="145" t="s">
        <v>582</v>
      </c>
    </row>
    <row r="331" spans="1:6" x14ac:dyDescent="0.25">
      <c r="A331" s="145">
        <v>1421</v>
      </c>
      <c r="B331" t="s">
        <v>1044</v>
      </c>
      <c r="C331" s="147">
        <v>34450.800000000003</v>
      </c>
      <c r="D331" s="145">
        <v>1100118</v>
      </c>
      <c r="E331" s="145">
        <v>1</v>
      </c>
      <c r="F331" s="145" t="s">
        <v>582</v>
      </c>
    </row>
    <row r="332" spans="1:6" x14ac:dyDescent="0.25">
      <c r="A332" s="145">
        <v>1431</v>
      </c>
      <c r="B332" t="s">
        <v>1045</v>
      </c>
      <c r="C332" s="147">
        <v>35493.82</v>
      </c>
      <c r="D332" s="145">
        <v>1100118</v>
      </c>
      <c r="E332" s="145">
        <v>1</v>
      </c>
      <c r="F332" s="145" t="s">
        <v>582</v>
      </c>
    </row>
    <row r="333" spans="1:6" x14ac:dyDescent="0.25">
      <c r="A333" s="145">
        <v>1511</v>
      </c>
      <c r="B333" t="s">
        <v>1046</v>
      </c>
      <c r="C333" s="147">
        <v>12030.03</v>
      </c>
      <c r="D333" s="145">
        <v>1100118</v>
      </c>
      <c r="E333" s="145">
        <v>1</v>
      </c>
      <c r="F333" s="145" t="s">
        <v>1219</v>
      </c>
    </row>
    <row r="334" spans="1:6" x14ac:dyDescent="0.25">
      <c r="A334" s="145">
        <v>1591</v>
      </c>
      <c r="B334" t="s">
        <v>1048</v>
      </c>
      <c r="C334" s="147">
        <v>42105.120000000003</v>
      </c>
      <c r="D334" s="145">
        <v>1100118</v>
      </c>
      <c r="E334" s="145">
        <v>1</v>
      </c>
      <c r="F334" s="145" t="s">
        <v>1219</v>
      </c>
    </row>
    <row r="335" spans="1:6" s="149" customFormat="1" x14ac:dyDescent="0.25">
      <c r="A335" s="145">
        <v>2111</v>
      </c>
      <c r="B335" t="s">
        <v>1049</v>
      </c>
      <c r="C335" s="147">
        <v>20000</v>
      </c>
      <c r="D335" s="145">
        <v>1100118</v>
      </c>
      <c r="E335" s="145">
        <v>1</v>
      </c>
      <c r="F335" s="145" t="s">
        <v>1220</v>
      </c>
    </row>
    <row r="336" spans="1:6" s="149" customFormat="1" x14ac:dyDescent="0.25">
      <c r="A336" s="145">
        <v>2112</v>
      </c>
      <c r="B336" t="s">
        <v>1050</v>
      </c>
      <c r="C336" s="147">
        <v>8000</v>
      </c>
      <c r="D336" s="145">
        <v>1100118</v>
      </c>
      <c r="E336" s="145">
        <v>1</v>
      </c>
      <c r="F336" s="145" t="s">
        <v>1220</v>
      </c>
    </row>
    <row r="337" spans="1:6" x14ac:dyDescent="0.25">
      <c r="A337" s="145">
        <v>2141</v>
      </c>
      <c r="B337" t="s">
        <v>1051</v>
      </c>
      <c r="C337" s="147">
        <v>5000</v>
      </c>
      <c r="D337" s="145">
        <v>1100118</v>
      </c>
      <c r="E337" s="145">
        <v>1</v>
      </c>
      <c r="F337" s="145" t="s">
        <v>1220</v>
      </c>
    </row>
    <row r="338" spans="1:6" x14ac:dyDescent="0.25">
      <c r="A338" s="145">
        <v>2142</v>
      </c>
      <c r="B338" t="s">
        <v>1052</v>
      </c>
      <c r="C338" s="147">
        <v>2000</v>
      </c>
      <c r="D338" s="145">
        <v>1100118</v>
      </c>
      <c r="E338" s="145">
        <v>1</v>
      </c>
      <c r="F338" s="145" t="s">
        <v>1220</v>
      </c>
    </row>
    <row r="339" spans="1:6" x14ac:dyDescent="0.25">
      <c r="A339" s="145">
        <v>2161</v>
      </c>
      <c r="B339" t="s">
        <v>60</v>
      </c>
      <c r="C339" s="147">
        <v>20000</v>
      </c>
      <c r="D339" s="145">
        <v>1100118</v>
      </c>
      <c r="E339" s="145">
        <v>1</v>
      </c>
      <c r="F339" s="145" t="s">
        <v>1220</v>
      </c>
    </row>
    <row r="340" spans="1:6" x14ac:dyDescent="0.25">
      <c r="A340" s="145">
        <v>2171</v>
      </c>
      <c r="B340" t="s">
        <v>61</v>
      </c>
      <c r="C340" s="147">
        <v>12000</v>
      </c>
      <c r="D340" s="145">
        <v>1100118</v>
      </c>
      <c r="E340" s="145">
        <v>1</v>
      </c>
      <c r="F340" s="145" t="s">
        <v>1220</v>
      </c>
    </row>
    <row r="341" spans="1:6" x14ac:dyDescent="0.25">
      <c r="A341" s="145">
        <v>2212</v>
      </c>
      <c r="B341" t="s">
        <v>1068</v>
      </c>
      <c r="C341" s="147">
        <v>13000</v>
      </c>
      <c r="D341" s="145">
        <v>1100118</v>
      </c>
      <c r="E341" s="145">
        <v>1</v>
      </c>
      <c r="F341" s="145" t="s">
        <v>1220</v>
      </c>
    </row>
    <row r="342" spans="1:6" x14ac:dyDescent="0.25">
      <c r="A342" s="145">
        <v>2461</v>
      </c>
      <c r="B342" t="s">
        <v>83</v>
      </c>
      <c r="C342" s="147">
        <v>40000</v>
      </c>
      <c r="D342" s="145">
        <v>1100118</v>
      </c>
      <c r="E342" s="145">
        <v>1</v>
      </c>
      <c r="F342" s="145" t="s">
        <v>1220</v>
      </c>
    </row>
    <row r="343" spans="1:6" x14ac:dyDescent="0.25">
      <c r="A343" s="145">
        <v>2481</v>
      </c>
      <c r="B343" t="s">
        <v>85</v>
      </c>
      <c r="C343" s="147">
        <v>30000</v>
      </c>
      <c r="D343" s="145">
        <v>1100118</v>
      </c>
      <c r="E343" s="145">
        <v>1</v>
      </c>
      <c r="F343" s="145" t="s">
        <v>1220</v>
      </c>
    </row>
    <row r="344" spans="1:6" x14ac:dyDescent="0.25">
      <c r="A344" s="145">
        <v>2491</v>
      </c>
      <c r="B344" t="s">
        <v>1069</v>
      </c>
      <c r="C344" s="147">
        <v>13000</v>
      </c>
      <c r="D344" s="145">
        <v>1100118</v>
      </c>
      <c r="E344" s="145">
        <v>1</v>
      </c>
      <c r="F344" s="145" t="s">
        <v>1220</v>
      </c>
    </row>
    <row r="345" spans="1:6" x14ac:dyDescent="0.25">
      <c r="A345" s="145">
        <v>2531</v>
      </c>
      <c r="B345" t="s">
        <v>90</v>
      </c>
      <c r="C345" s="147">
        <v>2000</v>
      </c>
      <c r="D345" s="145">
        <v>1100118</v>
      </c>
      <c r="E345" s="145">
        <v>1</v>
      </c>
      <c r="F345" s="145" t="s">
        <v>1220</v>
      </c>
    </row>
    <row r="346" spans="1:6" x14ac:dyDescent="0.25">
      <c r="A346" s="145">
        <v>2551</v>
      </c>
      <c r="B346" t="s">
        <v>92</v>
      </c>
      <c r="C346" s="147">
        <v>2000</v>
      </c>
      <c r="D346" s="145">
        <v>1100118</v>
      </c>
      <c r="E346" s="145">
        <v>1</v>
      </c>
      <c r="F346" s="145" t="s">
        <v>1220</v>
      </c>
    </row>
    <row r="347" spans="1:6" x14ac:dyDescent="0.25">
      <c r="A347" s="145">
        <v>2612</v>
      </c>
      <c r="B347" t="s">
        <v>1086</v>
      </c>
      <c r="C347" s="147">
        <v>20000</v>
      </c>
      <c r="D347" s="145">
        <v>1100118</v>
      </c>
      <c r="E347" s="145">
        <v>1</v>
      </c>
      <c r="F347" s="145" t="s">
        <v>1220</v>
      </c>
    </row>
    <row r="348" spans="1:6" x14ac:dyDescent="0.25">
      <c r="A348" s="145">
        <v>2711</v>
      </c>
      <c r="B348" t="s">
        <v>1087</v>
      </c>
      <c r="C348" s="147">
        <v>30000</v>
      </c>
      <c r="D348" s="145">
        <v>1100118</v>
      </c>
      <c r="E348" s="145">
        <v>1</v>
      </c>
      <c r="F348" s="145" t="s">
        <v>1220</v>
      </c>
    </row>
    <row r="349" spans="1:6" x14ac:dyDescent="0.25">
      <c r="A349" s="145">
        <v>2911</v>
      </c>
      <c r="B349" t="s">
        <v>109</v>
      </c>
      <c r="C349" s="147">
        <v>13000</v>
      </c>
      <c r="D349" s="145">
        <v>1100118</v>
      </c>
      <c r="E349" s="145">
        <v>1</v>
      </c>
      <c r="F349" s="145" t="s">
        <v>1220</v>
      </c>
    </row>
    <row r="350" spans="1:6" x14ac:dyDescent="0.25">
      <c r="A350" s="145">
        <v>2921</v>
      </c>
      <c r="B350" t="s">
        <v>110</v>
      </c>
      <c r="C350" s="147">
        <v>6000</v>
      </c>
      <c r="D350" s="145">
        <v>1100118</v>
      </c>
      <c r="E350" s="145">
        <v>1</v>
      </c>
      <c r="F350" s="145" t="s">
        <v>1220</v>
      </c>
    </row>
    <row r="351" spans="1:6" x14ac:dyDescent="0.25">
      <c r="A351" s="145">
        <v>2941</v>
      </c>
      <c r="B351" t="s">
        <v>1089</v>
      </c>
      <c r="C351" s="147">
        <v>7000</v>
      </c>
      <c r="D351" s="145">
        <v>1100118</v>
      </c>
      <c r="E351" s="145">
        <v>1</v>
      </c>
      <c r="F351" s="145" t="s">
        <v>1220</v>
      </c>
    </row>
    <row r="352" spans="1:6" x14ac:dyDescent="0.25">
      <c r="A352" s="145">
        <v>3111</v>
      </c>
      <c r="B352" t="s">
        <v>1072</v>
      </c>
      <c r="C352" s="147">
        <v>180000</v>
      </c>
      <c r="D352" s="145">
        <v>1100118</v>
      </c>
      <c r="E352" s="145">
        <v>1</v>
      </c>
      <c r="F352" s="145" t="s">
        <v>1220</v>
      </c>
    </row>
    <row r="353" spans="1:6" x14ac:dyDescent="0.25">
      <c r="A353" s="145">
        <v>3131</v>
      </c>
      <c r="B353" t="s">
        <v>1073</v>
      </c>
      <c r="C353" s="147">
        <v>20000</v>
      </c>
      <c r="D353" s="145">
        <v>1100118</v>
      </c>
      <c r="E353" s="145">
        <v>1</v>
      </c>
      <c r="F353" s="145" t="s">
        <v>1220</v>
      </c>
    </row>
    <row r="354" spans="1:6" x14ac:dyDescent="0.25">
      <c r="A354" s="145">
        <v>3141</v>
      </c>
      <c r="B354" t="s">
        <v>1120</v>
      </c>
      <c r="C354" s="147">
        <v>10000</v>
      </c>
      <c r="D354" s="145">
        <v>1100118</v>
      </c>
      <c r="E354" s="145">
        <v>1</v>
      </c>
      <c r="F354" s="145" t="s">
        <v>1220</v>
      </c>
    </row>
    <row r="355" spans="1:6" x14ac:dyDescent="0.25">
      <c r="A355" s="145">
        <v>3151</v>
      </c>
      <c r="B355" t="s">
        <v>1075</v>
      </c>
      <c r="C355" s="147">
        <v>2500</v>
      </c>
      <c r="D355" s="145">
        <v>1100118</v>
      </c>
      <c r="E355" s="145">
        <v>1</v>
      </c>
      <c r="F355" s="145" t="s">
        <v>1220</v>
      </c>
    </row>
    <row r="356" spans="1:6" x14ac:dyDescent="0.25">
      <c r="A356" s="145">
        <v>3171</v>
      </c>
      <c r="B356" t="s">
        <v>1076</v>
      </c>
      <c r="C356" s="147">
        <v>3000</v>
      </c>
      <c r="D356" s="145">
        <v>1100118</v>
      </c>
      <c r="E356" s="145">
        <v>1</v>
      </c>
      <c r="F356" s="145" t="s">
        <v>1220</v>
      </c>
    </row>
    <row r="357" spans="1:6" x14ac:dyDescent="0.25">
      <c r="A357" s="145">
        <v>3321</v>
      </c>
      <c r="B357" t="s">
        <v>1273</v>
      </c>
      <c r="C357" s="147">
        <v>182629.9</v>
      </c>
      <c r="D357" s="145">
        <v>1100118</v>
      </c>
      <c r="E357" s="145">
        <v>1</v>
      </c>
      <c r="F357" s="145" t="s">
        <v>1220</v>
      </c>
    </row>
    <row r="358" spans="1:6" x14ac:dyDescent="0.25">
      <c r="A358" s="145">
        <v>3381</v>
      </c>
      <c r="B358" t="s">
        <v>1126</v>
      </c>
      <c r="C358" s="147">
        <v>135000</v>
      </c>
      <c r="D358" s="145">
        <v>1100118</v>
      </c>
      <c r="E358" s="145">
        <v>1</v>
      </c>
      <c r="F358" s="145" t="s">
        <v>1220</v>
      </c>
    </row>
    <row r="359" spans="1:6" x14ac:dyDescent="0.25">
      <c r="A359" s="145">
        <v>3451</v>
      </c>
      <c r="B359" t="s">
        <v>1095</v>
      </c>
      <c r="C359" s="147">
        <v>30000</v>
      </c>
      <c r="D359" s="145">
        <v>1100118</v>
      </c>
      <c r="E359" s="145">
        <v>1</v>
      </c>
      <c r="F359" s="145" t="s">
        <v>1220</v>
      </c>
    </row>
    <row r="360" spans="1:6" x14ac:dyDescent="0.25">
      <c r="A360" s="145">
        <v>3471</v>
      </c>
      <c r="B360" t="s">
        <v>156</v>
      </c>
      <c r="C360" s="147">
        <v>20000</v>
      </c>
      <c r="D360" s="145">
        <v>1100118</v>
      </c>
      <c r="E360" s="145">
        <v>1</v>
      </c>
      <c r="F360" s="145" t="s">
        <v>1220</v>
      </c>
    </row>
    <row r="361" spans="1:6" x14ac:dyDescent="0.25">
      <c r="A361" s="145">
        <v>3581</v>
      </c>
      <c r="B361" t="s">
        <v>1127</v>
      </c>
      <c r="C361" s="147">
        <v>101370.1</v>
      </c>
      <c r="D361" s="145">
        <v>1100118</v>
      </c>
      <c r="E361" s="145">
        <v>1</v>
      </c>
      <c r="F361" s="145" t="s">
        <v>1220</v>
      </c>
    </row>
    <row r="362" spans="1:6" x14ac:dyDescent="0.25">
      <c r="A362" s="145">
        <v>3591</v>
      </c>
      <c r="B362" t="s">
        <v>1109</v>
      </c>
      <c r="C362" s="147">
        <v>6000</v>
      </c>
      <c r="D362" s="145">
        <v>1100118</v>
      </c>
      <c r="E362" s="145">
        <v>1</v>
      </c>
      <c r="F362" s="145" t="s">
        <v>1220</v>
      </c>
    </row>
    <row r="363" spans="1:6" x14ac:dyDescent="0.25">
      <c r="A363" s="145">
        <v>3612</v>
      </c>
      <c r="B363" t="s">
        <v>1122</v>
      </c>
      <c r="C363" s="147">
        <v>20000</v>
      </c>
      <c r="D363" s="145">
        <v>1100118</v>
      </c>
      <c r="E363" s="145">
        <v>1</v>
      </c>
      <c r="F363" s="145" t="s">
        <v>1220</v>
      </c>
    </row>
    <row r="364" spans="1:6" x14ac:dyDescent="0.25">
      <c r="A364" s="145">
        <v>3613</v>
      </c>
      <c r="B364" t="s">
        <v>1128</v>
      </c>
      <c r="C364" s="147">
        <v>10000</v>
      </c>
      <c r="D364" s="145">
        <v>1100118</v>
      </c>
      <c r="E364" s="145">
        <v>1</v>
      </c>
      <c r="F364" s="145" t="s">
        <v>1220</v>
      </c>
    </row>
    <row r="365" spans="1:6" x14ac:dyDescent="0.25">
      <c r="A365" s="145">
        <v>3621</v>
      </c>
      <c r="B365" t="s">
        <v>1123</v>
      </c>
      <c r="C365" s="147">
        <v>30000</v>
      </c>
      <c r="D365" s="145">
        <v>1100118</v>
      </c>
      <c r="E365" s="145">
        <v>1</v>
      </c>
      <c r="F365" s="145" t="s">
        <v>1220</v>
      </c>
    </row>
    <row r="366" spans="1:6" x14ac:dyDescent="0.25">
      <c r="A366" s="145">
        <v>3641</v>
      </c>
      <c r="B366" t="s">
        <v>1124</v>
      </c>
      <c r="C366" s="147">
        <v>2000</v>
      </c>
      <c r="D366" s="145">
        <v>1100118</v>
      </c>
      <c r="E366" s="145">
        <v>1</v>
      </c>
      <c r="F366" s="145" t="s">
        <v>1220</v>
      </c>
    </row>
    <row r="367" spans="1:6" x14ac:dyDescent="0.25">
      <c r="A367" s="145">
        <v>3721</v>
      </c>
      <c r="B367" t="s">
        <v>1101</v>
      </c>
      <c r="C367" s="147">
        <v>3327.1</v>
      </c>
      <c r="D367" s="145">
        <v>1100118</v>
      </c>
      <c r="E367" s="145">
        <v>1</v>
      </c>
      <c r="F367" s="145" t="s">
        <v>1220</v>
      </c>
    </row>
    <row r="368" spans="1:6" x14ac:dyDescent="0.25">
      <c r="A368" s="145">
        <v>3751</v>
      </c>
      <c r="B368" t="s">
        <v>1115</v>
      </c>
      <c r="C368" s="147">
        <v>3000</v>
      </c>
      <c r="D368" s="145">
        <v>1100118</v>
      </c>
      <c r="E368" s="145">
        <v>1</v>
      </c>
      <c r="F368" s="145" t="s">
        <v>1220</v>
      </c>
    </row>
    <row r="369" spans="1:6" x14ac:dyDescent="0.25">
      <c r="A369" s="145">
        <v>3821</v>
      </c>
      <c r="B369" t="s">
        <v>189</v>
      </c>
      <c r="C369" s="147">
        <v>20000</v>
      </c>
      <c r="D369" s="145">
        <v>1100118</v>
      </c>
      <c r="E369" s="145">
        <v>1</v>
      </c>
      <c r="F369" s="145" t="s">
        <v>1220</v>
      </c>
    </row>
    <row r="370" spans="1:6" x14ac:dyDescent="0.25">
      <c r="A370" s="145">
        <v>3921</v>
      </c>
      <c r="B370" t="s">
        <v>1103</v>
      </c>
      <c r="C370" s="147">
        <v>2000</v>
      </c>
      <c r="D370" s="145">
        <v>1100118</v>
      </c>
      <c r="E370" s="145">
        <v>1</v>
      </c>
      <c r="F370" s="145" t="s">
        <v>1220</v>
      </c>
    </row>
    <row r="371" spans="1:6" x14ac:dyDescent="0.25">
      <c r="A371" s="145">
        <v>3981</v>
      </c>
      <c r="B371" t="s">
        <v>1063</v>
      </c>
      <c r="C371" s="147">
        <v>23802.799999999999</v>
      </c>
      <c r="D371" s="145">
        <v>1100118</v>
      </c>
      <c r="E371" s="145">
        <v>1</v>
      </c>
      <c r="F371" s="145" t="s">
        <v>1220</v>
      </c>
    </row>
    <row r="372" spans="1:6" x14ac:dyDescent="0.25">
      <c r="A372" s="145">
        <v>5191</v>
      </c>
      <c r="B372" t="s">
        <v>270</v>
      </c>
      <c r="C372" s="147">
        <v>468000</v>
      </c>
      <c r="D372" s="145">
        <v>1100118</v>
      </c>
      <c r="E372" s="145">
        <v>2</v>
      </c>
      <c r="F372" s="145" t="s">
        <v>596</v>
      </c>
    </row>
    <row r="373" spans="1:6" x14ac:dyDescent="0.25">
      <c r="A373" s="145">
        <v>5133</v>
      </c>
      <c r="B373" t="s">
        <v>1271</v>
      </c>
      <c r="C373" s="147">
        <v>2900000</v>
      </c>
      <c r="D373" s="145">
        <v>1100118</v>
      </c>
      <c r="E373" s="145">
        <v>2</v>
      </c>
      <c r="F373" s="145" t="s">
        <v>596</v>
      </c>
    </row>
    <row r="374" spans="1:6" x14ac:dyDescent="0.25">
      <c r="C374" s="147"/>
    </row>
    <row r="375" spans="1:6" x14ac:dyDescent="0.25">
      <c r="A375" s="150" t="s">
        <v>1229</v>
      </c>
      <c r="B375" s="149" t="s">
        <v>1230</v>
      </c>
      <c r="C375" s="148">
        <f>+C376</f>
        <v>204798.96999999997</v>
      </c>
      <c r="D375" s="150"/>
      <c r="E375" s="150"/>
      <c r="F375" s="149"/>
    </row>
    <row r="376" spans="1:6" x14ac:dyDescent="0.25">
      <c r="A376" s="150" t="s">
        <v>1156</v>
      </c>
      <c r="B376" s="149" t="s">
        <v>1129</v>
      </c>
      <c r="C376" s="148">
        <f>SUM(C377:C388)</f>
        <v>204798.96999999997</v>
      </c>
      <c r="D376" s="150"/>
      <c r="E376" s="150"/>
      <c r="F376" s="149"/>
    </row>
    <row r="377" spans="1:6" x14ac:dyDescent="0.25">
      <c r="A377" s="145">
        <v>1131</v>
      </c>
      <c r="B377" t="s">
        <v>1040</v>
      </c>
      <c r="C377" s="147">
        <v>132199.82999999999</v>
      </c>
      <c r="D377" s="145">
        <v>1100118</v>
      </c>
      <c r="E377" s="145">
        <v>1</v>
      </c>
      <c r="F377" s="145" t="s">
        <v>1219</v>
      </c>
    </row>
    <row r="378" spans="1:6" x14ac:dyDescent="0.25">
      <c r="A378" s="145">
        <v>1321</v>
      </c>
      <c r="B378" t="s">
        <v>1065</v>
      </c>
      <c r="C378" s="147">
        <v>4539.83</v>
      </c>
      <c r="D378" s="145">
        <v>1100118</v>
      </c>
      <c r="E378" s="145">
        <v>1</v>
      </c>
      <c r="F378" s="145" t="s">
        <v>1219</v>
      </c>
    </row>
    <row r="379" spans="1:6" x14ac:dyDescent="0.25">
      <c r="A379" s="145">
        <v>1323</v>
      </c>
      <c r="B379" t="s">
        <v>1042</v>
      </c>
      <c r="C379" s="147">
        <v>18159.32</v>
      </c>
      <c r="D379" s="145">
        <v>1100118</v>
      </c>
      <c r="E379" s="145">
        <v>1</v>
      </c>
      <c r="F379" s="145" t="s">
        <v>1219</v>
      </c>
    </row>
    <row r="380" spans="1:6" x14ac:dyDescent="0.25">
      <c r="A380" s="145">
        <v>1413</v>
      </c>
      <c r="B380" t="s">
        <v>1043</v>
      </c>
      <c r="C380" s="147">
        <v>14644.74</v>
      </c>
      <c r="D380" s="145">
        <v>1100118</v>
      </c>
      <c r="E380" s="145">
        <v>1</v>
      </c>
      <c r="F380" s="145" t="s">
        <v>582</v>
      </c>
    </row>
    <row r="381" spans="1:6" x14ac:dyDescent="0.25">
      <c r="A381" s="145">
        <v>1421</v>
      </c>
      <c r="B381" t="s">
        <v>1044</v>
      </c>
      <c r="C381" s="147">
        <v>7763.18</v>
      </c>
      <c r="D381" s="145">
        <v>1100118</v>
      </c>
      <c r="E381" s="145">
        <v>1</v>
      </c>
      <c r="F381" s="145" t="s">
        <v>582</v>
      </c>
    </row>
    <row r="382" spans="1:6" x14ac:dyDescent="0.25">
      <c r="A382" s="145">
        <v>1431</v>
      </c>
      <c r="B382" t="s">
        <v>1045</v>
      </c>
      <c r="C382" s="147">
        <v>7996.1</v>
      </c>
      <c r="D382" s="145">
        <v>1100118</v>
      </c>
      <c r="E382" s="145">
        <v>1</v>
      </c>
      <c r="F382" s="145" t="s">
        <v>582</v>
      </c>
    </row>
    <row r="383" spans="1:6" x14ac:dyDescent="0.25">
      <c r="A383" s="145">
        <v>1511</v>
      </c>
      <c r="B383" t="s">
        <v>1046</v>
      </c>
      <c r="C383" s="147">
        <v>2644</v>
      </c>
      <c r="D383" s="145">
        <v>1100118</v>
      </c>
      <c r="E383" s="145">
        <v>1</v>
      </c>
      <c r="F383" s="145" t="s">
        <v>1219</v>
      </c>
    </row>
    <row r="384" spans="1:6" x14ac:dyDescent="0.25">
      <c r="A384" s="145">
        <v>1591</v>
      </c>
      <c r="B384" t="s">
        <v>1048</v>
      </c>
      <c r="C384" s="147">
        <v>9253.99</v>
      </c>
      <c r="D384" s="145">
        <v>1100118</v>
      </c>
      <c r="E384" s="145">
        <v>1</v>
      </c>
      <c r="F384" s="145" t="s">
        <v>1219</v>
      </c>
    </row>
    <row r="385" spans="1:6" x14ac:dyDescent="0.25">
      <c r="A385" s="145">
        <v>2111</v>
      </c>
      <c r="B385" t="s">
        <v>1049</v>
      </c>
      <c r="C385" s="147">
        <v>1419.01</v>
      </c>
      <c r="D385" s="145">
        <v>1100118</v>
      </c>
      <c r="E385" s="145">
        <v>1</v>
      </c>
      <c r="F385" s="145" t="s">
        <v>1220</v>
      </c>
    </row>
    <row r="386" spans="1:6" x14ac:dyDescent="0.25">
      <c r="A386" s="145">
        <v>2111</v>
      </c>
      <c r="B386" t="s">
        <v>1049</v>
      </c>
      <c r="C386" s="147">
        <v>1580.99</v>
      </c>
      <c r="D386" s="145">
        <v>1400318</v>
      </c>
      <c r="E386" s="145">
        <v>1</v>
      </c>
      <c r="F386" s="145" t="s">
        <v>1220</v>
      </c>
    </row>
    <row r="387" spans="1:6" x14ac:dyDescent="0.25">
      <c r="A387" s="145">
        <v>2141</v>
      </c>
      <c r="B387" t="s">
        <v>1051</v>
      </c>
      <c r="C387" s="147">
        <v>1500</v>
      </c>
      <c r="D387" s="145">
        <v>1400318</v>
      </c>
      <c r="E387" s="145">
        <v>1</v>
      </c>
      <c r="F387" s="145" t="s">
        <v>1220</v>
      </c>
    </row>
    <row r="388" spans="1:6" s="149" customFormat="1" x14ac:dyDescent="0.25">
      <c r="A388" s="145">
        <v>3981</v>
      </c>
      <c r="B388" t="s">
        <v>1063</v>
      </c>
      <c r="C388" s="147">
        <v>3097.98</v>
      </c>
      <c r="D388" s="145">
        <v>1100118</v>
      </c>
      <c r="E388" s="145">
        <v>1</v>
      </c>
      <c r="F388" s="145" t="s">
        <v>1220</v>
      </c>
    </row>
    <row r="389" spans="1:6" s="149" customFormat="1" x14ac:dyDescent="0.25">
      <c r="A389" s="145"/>
      <c r="B389"/>
      <c r="C389" s="147"/>
      <c r="D389" s="145"/>
      <c r="E389" s="145"/>
      <c r="F389"/>
    </row>
    <row r="390" spans="1:6" x14ac:dyDescent="0.25">
      <c r="A390" s="150" t="s">
        <v>1229</v>
      </c>
      <c r="B390" s="149" t="s">
        <v>1230</v>
      </c>
      <c r="C390" s="148">
        <f>+C391</f>
        <v>110390.92000000001</v>
      </c>
      <c r="D390" s="150"/>
      <c r="E390" s="150"/>
      <c r="F390" s="149"/>
    </row>
    <row r="391" spans="1:6" x14ac:dyDescent="0.25">
      <c r="A391" s="150" t="s">
        <v>1157</v>
      </c>
      <c r="B391" s="149" t="s">
        <v>1130</v>
      </c>
      <c r="C391" s="148">
        <f>SUM(C392:C408)</f>
        <v>110390.92000000001</v>
      </c>
      <c r="D391" s="150"/>
      <c r="E391" s="150"/>
      <c r="F391" s="149"/>
    </row>
    <row r="392" spans="1:6" x14ac:dyDescent="0.25">
      <c r="A392" s="145">
        <v>1131</v>
      </c>
      <c r="B392" t="s">
        <v>1040</v>
      </c>
      <c r="C392" s="147">
        <v>62331.97</v>
      </c>
      <c r="D392" s="145">
        <v>1100118</v>
      </c>
      <c r="E392" s="145">
        <v>1</v>
      </c>
      <c r="F392" s="145" t="s">
        <v>1219</v>
      </c>
    </row>
    <row r="393" spans="1:6" x14ac:dyDescent="0.25">
      <c r="A393" s="145">
        <v>1321</v>
      </c>
      <c r="B393" t="s">
        <v>1065</v>
      </c>
      <c r="C393" s="147">
        <v>256.86</v>
      </c>
      <c r="D393" s="145">
        <v>1100118</v>
      </c>
      <c r="E393" s="145">
        <v>1</v>
      </c>
      <c r="F393" s="145" t="s">
        <v>1219</v>
      </c>
    </row>
    <row r="394" spans="1:6" x14ac:dyDescent="0.25">
      <c r="A394" s="145">
        <v>1322</v>
      </c>
      <c r="B394" t="s">
        <v>1066</v>
      </c>
      <c r="C394" s="147">
        <v>2268.9499999999998</v>
      </c>
      <c r="D394" s="145">
        <v>1100118</v>
      </c>
      <c r="E394" s="145">
        <v>1</v>
      </c>
      <c r="F394" s="145" t="s">
        <v>1219</v>
      </c>
    </row>
    <row r="395" spans="1:6" x14ac:dyDescent="0.25">
      <c r="A395" s="145">
        <v>1323</v>
      </c>
      <c r="B395" t="s">
        <v>1042</v>
      </c>
      <c r="C395" s="147">
        <v>8562.08</v>
      </c>
      <c r="D395" s="145">
        <v>1100118</v>
      </c>
      <c r="E395" s="145">
        <v>1</v>
      </c>
      <c r="F395" s="145" t="s">
        <v>1219</v>
      </c>
    </row>
    <row r="396" spans="1:6" x14ac:dyDescent="0.25">
      <c r="A396" s="145">
        <v>1413</v>
      </c>
      <c r="B396" t="s">
        <v>1043</v>
      </c>
      <c r="C396" s="147">
        <v>9399.1</v>
      </c>
      <c r="D396" s="145">
        <v>1100118</v>
      </c>
      <c r="E396" s="145">
        <v>1</v>
      </c>
      <c r="F396" s="145" t="s">
        <v>1219</v>
      </c>
    </row>
    <row r="397" spans="1:6" x14ac:dyDescent="0.25">
      <c r="A397" s="145">
        <v>1421</v>
      </c>
      <c r="B397" t="s">
        <v>1044</v>
      </c>
      <c r="C397" s="147">
        <v>3566.05</v>
      </c>
      <c r="D397" s="145">
        <v>1100118</v>
      </c>
      <c r="E397" s="145">
        <v>1</v>
      </c>
      <c r="F397" s="145" t="s">
        <v>1219</v>
      </c>
    </row>
    <row r="398" spans="1:6" x14ac:dyDescent="0.25">
      <c r="A398" s="145">
        <v>1431</v>
      </c>
      <c r="B398" t="s">
        <v>1045</v>
      </c>
      <c r="C398" s="147">
        <v>3673.01</v>
      </c>
      <c r="D398" s="145">
        <v>1100118</v>
      </c>
      <c r="E398" s="145">
        <v>1</v>
      </c>
      <c r="F398" s="145" t="s">
        <v>1219</v>
      </c>
    </row>
    <row r="399" spans="1:6" x14ac:dyDescent="0.25">
      <c r="A399" s="145">
        <v>1511</v>
      </c>
      <c r="B399" t="s">
        <v>1046</v>
      </c>
      <c r="C399" s="147">
        <v>1246.6400000000001</v>
      </c>
      <c r="D399" s="145">
        <v>1100118</v>
      </c>
      <c r="E399" s="145">
        <v>1</v>
      </c>
      <c r="F399" s="145" t="s">
        <v>1219</v>
      </c>
    </row>
    <row r="400" spans="1:6" x14ac:dyDescent="0.25">
      <c r="A400" s="145">
        <v>1591</v>
      </c>
      <c r="B400" t="s">
        <v>1048</v>
      </c>
      <c r="C400" s="147">
        <v>4363.24</v>
      </c>
      <c r="D400" s="145">
        <v>1100118</v>
      </c>
      <c r="E400" s="145">
        <v>1</v>
      </c>
      <c r="F400" s="145" t="s">
        <v>1219</v>
      </c>
    </row>
    <row r="401" spans="1:8" x14ac:dyDescent="0.25">
      <c r="A401" s="145">
        <v>2171</v>
      </c>
      <c r="B401" t="s">
        <v>1131</v>
      </c>
      <c r="C401" s="147">
        <v>3000</v>
      </c>
      <c r="D401" s="145">
        <v>1400318</v>
      </c>
      <c r="E401" s="145">
        <v>1</v>
      </c>
      <c r="F401" s="145" t="s">
        <v>1220</v>
      </c>
    </row>
    <row r="402" spans="1:8" s="149" customFormat="1" x14ac:dyDescent="0.25">
      <c r="A402" s="145">
        <v>2371</v>
      </c>
      <c r="B402" t="s">
        <v>1117</v>
      </c>
      <c r="C402" s="147">
        <v>500</v>
      </c>
      <c r="D402" s="145">
        <v>1100118</v>
      </c>
      <c r="E402" s="145">
        <v>1</v>
      </c>
      <c r="F402" s="145" t="s">
        <v>1220</v>
      </c>
    </row>
    <row r="403" spans="1:8" s="149" customFormat="1" x14ac:dyDescent="0.25">
      <c r="A403" s="145">
        <v>2461</v>
      </c>
      <c r="B403" t="s">
        <v>1132</v>
      </c>
      <c r="C403" s="147">
        <v>500</v>
      </c>
      <c r="D403" s="145">
        <v>1100118</v>
      </c>
      <c r="E403" s="145">
        <v>1</v>
      </c>
      <c r="F403" s="145" t="s">
        <v>1220</v>
      </c>
    </row>
    <row r="404" spans="1:8" x14ac:dyDescent="0.25">
      <c r="A404" s="145">
        <v>2491</v>
      </c>
      <c r="B404" t="s">
        <v>1133</v>
      </c>
      <c r="C404" s="147">
        <v>500</v>
      </c>
      <c r="D404" s="145">
        <v>1100118</v>
      </c>
      <c r="E404" s="145">
        <v>1</v>
      </c>
      <c r="F404" s="145" t="s">
        <v>1220</v>
      </c>
    </row>
    <row r="405" spans="1:8" x14ac:dyDescent="0.25">
      <c r="A405" s="145">
        <v>3321</v>
      </c>
      <c r="B405" t="s">
        <v>1134</v>
      </c>
      <c r="C405" s="147">
        <v>5000</v>
      </c>
      <c r="D405" s="145">
        <v>1400318</v>
      </c>
      <c r="E405" s="145">
        <v>1</v>
      </c>
      <c r="F405" s="145" t="s">
        <v>1220</v>
      </c>
    </row>
    <row r="406" spans="1:8" x14ac:dyDescent="0.25">
      <c r="A406" s="145">
        <v>3522</v>
      </c>
      <c r="B406" t="s">
        <v>1135</v>
      </c>
      <c r="C406" s="147">
        <v>3000</v>
      </c>
      <c r="D406" s="145">
        <v>1400318</v>
      </c>
      <c r="E406" s="145">
        <v>1</v>
      </c>
      <c r="F406" s="145" t="s">
        <v>1220</v>
      </c>
    </row>
    <row r="407" spans="1:8" x14ac:dyDescent="0.25">
      <c r="A407" s="145">
        <v>3581</v>
      </c>
      <c r="B407" t="s">
        <v>1136</v>
      </c>
      <c r="C407" s="147">
        <v>800</v>
      </c>
      <c r="D407" s="145">
        <v>1400318</v>
      </c>
      <c r="E407" s="145">
        <v>1</v>
      </c>
      <c r="F407" s="145" t="s">
        <v>1220</v>
      </c>
    </row>
    <row r="408" spans="1:8" x14ac:dyDescent="0.25">
      <c r="A408" s="145">
        <v>3981</v>
      </c>
      <c r="B408" t="s">
        <v>1063</v>
      </c>
      <c r="C408" s="147">
        <v>1423.02</v>
      </c>
      <c r="D408" s="145">
        <v>1100118</v>
      </c>
      <c r="E408" s="145">
        <v>1</v>
      </c>
      <c r="F408" s="145" t="s">
        <v>1220</v>
      </c>
    </row>
    <row r="409" spans="1:8" x14ac:dyDescent="0.25">
      <c r="C409" s="147"/>
    </row>
    <row r="410" spans="1:8" x14ac:dyDescent="0.25">
      <c r="A410" s="150" t="s">
        <v>1229</v>
      </c>
      <c r="B410" s="149" t="s">
        <v>1230</v>
      </c>
      <c r="C410" s="148">
        <f>+C411</f>
        <v>110000</v>
      </c>
      <c r="D410" s="150"/>
      <c r="E410" s="150"/>
      <c r="F410" s="149"/>
    </row>
    <row r="411" spans="1:8" x14ac:dyDescent="0.25">
      <c r="A411" s="150" t="s">
        <v>1158</v>
      </c>
      <c r="B411" s="149" t="s">
        <v>1137</v>
      </c>
      <c r="C411" s="148">
        <f>SUM(C412:C413)</f>
        <v>110000</v>
      </c>
      <c r="D411" s="150"/>
      <c r="E411" s="150"/>
      <c r="F411" s="149"/>
    </row>
    <row r="412" spans="1:8" x14ac:dyDescent="0.25">
      <c r="A412" s="145">
        <v>3361</v>
      </c>
      <c r="B412" t="s">
        <v>1138</v>
      </c>
      <c r="C412" s="147">
        <v>90000</v>
      </c>
      <c r="D412" s="145">
        <v>1400318</v>
      </c>
      <c r="E412" s="145">
        <v>1</v>
      </c>
      <c r="F412" s="145" t="s">
        <v>1220</v>
      </c>
    </row>
    <row r="413" spans="1:8" x14ac:dyDescent="0.25">
      <c r="A413" s="145">
        <v>3391</v>
      </c>
      <c r="B413" t="s">
        <v>1139</v>
      </c>
      <c r="C413" s="147">
        <v>20000</v>
      </c>
      <c r="D413" s="145">
        <v>1400318</v>
      </c>
      <c r="E413" s="145">
        <v>1</v>
      </c>
      <c r="F413" s="145" t="s">
        <v>1220</v>
      </c>
    </row>
    <row r="414" spans="1:8" x14ac:dyDescent="0.25">
      <c r="C414" s="147"/>
    </row>
    <row r="415" spans="1:8" x14ac:dyDescent="0.25">
      <c r="A415" s="150" t="s">
        <v>1231</v>
      </c>
      <c r="B415" s="149" t="s">
        <v>1232</v>
      </c>
      <c r="C415" s="148">
        <f>+C416</f>
        <v>1375798.97</v>
      </c>
      <c r="D415" s="150"/>
      <c r="E415" s="150"/>
      <c r="F415" s="149"/>
    </row>
    <row r="416" spans="1:8" x14ac:dyDescent="0.25">
      <c r="A416" s="150" t="s">
        <v>1159</v>
      </c>
      <c r="B416" s="149" t="s">
        <v>1140</v>
      </c>
      <c r="C416" s="148">
        <f>SUM(C417:C461)</f>
        <v>1375798.97</v>
      </c>
      <c r="D416" s="150"/>
      <c r="E416" s="150"/>
      <c r="F416" s="149"/>
      <c r="H416" s="147"/>
    </row>
    <row r="417" spans="1:6" x14ac:dyDescent="0.25">
      <c r="A417" s="145">
        <v>1131</v>
      </c>
      <c r="B417" t="s">
        <v>1040</v>
      </c>
      <c r="C417" s="147">
        <v>574857.43000000005</v>
      </c>
      <c r="D417" s="145">
        <v>1100118</v>
      </c>
      <c r="E417" s="145">
        <v>1</v>
      </c>
      <c r="F417" s="145" t="s">
        <v>1219</v>
      </c>
    </row>
    <row r="418" spans="1:6" x14ac:dyDescent="0.25">
      <c r="A418" s="145">
        <v>1321</v>
      </c>
      <c r="B418" t="s">
        <v>1041</v>
      </c>
      <c r="C418" s="147">
        <v>5487.69</v>
      </c>
      <c r="D418" s="145">
        <v>1100118</v>
      </c>
      <c r="E418" s="145">
        <v>1</v>
      </c>
      <c r="F418" s="145" t="s">
        <v>1219</v>
      </c>
    </row>
    <row r="419" spans="1:6" x14ac:dyDescent="0.25">
      <c r="A419" s="145">
        <v>1322</v>
      </c>
      <c r="B419" t="s">
        <v>1066</v>
      </c>
      <c r="C419" s="147">
        <v>18818.78</v>
      </c>
      <c r="D419" s="145">
        <v>1100118</v>
      </c>
      <c r="E419" s="145">
        <v>1</v>
      </c>
      <c r="F419" s="145" t="s">
        <v>1219</v>
      </c>
    </row>
    <row r="420" spans="1:6" x14ac:dyDescent="0.25">
      <c r="A420" s="145">
        <v>1323</v>
      </c>
      <c r="B420" t="s">
        <v>1042</v>
      </c>
      <c r="C420" s="147">
        <v>78963.929999999993</v>
      </c>
      <c r="D420" s="145">
        <v>1100118</v>
      </c>
      <c r="E420" s="145">
        <v>1</v>
      </c>
      <c r="F420" s="145" t="s">
        <v>582</v>
      </c>
    </row>
    <row r="421" spans="1:6" x14ac:dyDescent="0.25">
      <c r="A421" s="145">
        <v>1413</v>
      </c>
      <c r="B421" t="s">
        <v>1043</v>
      </c>
      <c r="C421" s="147">
        <v>75809.440000000002</v>
      </c>
      <c r="D421" s="145">
        <v>1100118</v>
      </c>
      <c r="E421" s="145">
        <v>1</v>
      </c>
      <c r="F421" s="145" t="s">
        <v>582</v>
      </c>
    </row>
    <row r="422" spans="1:6" s="149" customFormat="1" x14ac:dyDescent="0.25">
      <c r="A422" s="145">
        <v>1421</v>
      </c>
      <c r="B422" t="s">
        <v>1044</v>
      </c>
      <c r="C422" s="147">
        <v>33044.19</v>
      </c>
      <c r="D422" s="145">
        <v>1100118</v>
      </c>
      <c r="E422" s="145">
        <v>1</v>
      </c>
      <c r="F422" s="145" t="s">
        <v>582</v>
      </c>
    </row>
    <row r="423" spans="1:6" s="149" customFormat="1" x14ac:dyDescent="0.25">
      <c r="A423" s="145">
        <v>1431</v>
      </c>
      <c r="B423" t="s">
        <v>1045</v>
      </c>
      <c r="C423" s="147">
        <v>34294.160000000003</v>
      </c>
      <c r="D423" s="145">
        <v>1100118</v>
      </c>
      <c r="E423" s="145">
        <v>1</v>
      </c>
      <c r="F423" s="145" t="s">
        <v>1219</v>
      </c>
    </row>
    <row r="424" spans="1:6" x14ac:dyDescent="0.25">
      <c r="A424" s="145">
        <v>1511</v>
      </c>
      <c r="B424" t="s">
        <v>1046</v>
      </c>
      <c r="C424" s="147">
        <v>11497.15</v>
      </c>
      <c r="D424" s="145">
        <v>1100118</v>
      </c>
      <c r="E424" s="145">
        <v>1</v>
      </c>
      <c r="F424" s="145" t="s">
        <v>1219</v>
      </c>
    </row>
    <row r="425" spans="1:6" x14ac:dyDescent="0.25">
      <c r="A425" s="145">
        <v>1591</v>
      </c>
      <c r="B425" t="s">
        <v>1048</v>
      </c>
      <c r="C425" s="147">
        <v>40240.019999999997</v>
      </c>
      <c r="D425" s="145">
        <v>1100118</v>
      </c>
      <c r="E425" s="145">
        <v>1</v>
      </c>
      <c r="F425" s="145" t="s">
        <v>1219</v>
      </c>
    </row>
    <row r="426" spans="1:6" x14ac:dyDescent="0.25">
      <c r="A426" s="145">
        <v>2111</v>
      </c>
      <c r="B426" t="s">
        <v>1049</v>
      </c>
      <c r="C426" s="147">
        <v>10000</v>
      </c>
      <c r="D426" s="145">
        <v>1100118</v>
      </c>
      <c r="E426" s="145">
        <v>1</v>
      </c>
      <c r="F426" s="145" t="s">
        <v>1220</v>
      </c>
    </row>
    <row r="427" spans="1:6" x14ac:dyDescent="0.25">
      <c r="A427" s="145">
        <v>2141</v>
      </c>
      <c r="B427" t="s">
        <v>1051</v>
      </c>
      <c r="C427" s="147">
        <v>3000</v>
      </c>
      <c r="D427" s="145">
        <v>1100118</v>
      </c>
      <c r="E427" s="145">
        <v>1</v>
      </c>
      <c r="F427" s="145" t="s">
        <v>1220</v>
      </c>
    </row>
    <row r="428" spans="1:6" s="149" customFormat="1" x14ac:dyDescent="0.25">
      <c r="A428" s="145">
        <v>2142</v>
      </c>
      <c r="B428" t="s">
        <v>1052</v>
      </c>
      <c r="C428" s="147">
        <v>2000</v>
      </c>
      <c r="D428" s="145">
        <v>1100118</v>
      </c>
      <c r="E428" s="145">
        <v>1</v>
      </c>
      <c r="F428" s="145" t="s">
        <v>1220</v>
      </c>
    </row>
    <row r="429" spans="1:6" s="149" customFormat="1" x14ac:dyDescent="0.25">
      <c r="A429" s="145">
        <v>2161</v>
      </c>
      <c r="B429" t="s">
        <v>60</v>
      </c>
      <c r="C429" s="147">
        <v>10000</v>
      </c>
      <c r="D429" s="145">
        <v>1100118</v>
      </c>
      <c r="E429" s="145">
        <v>1</v>
      </c>
      <c r="F429" s="145" t="s">
        <v>1220</v>
      </c>
    </row>
    <row r="430" spans="1:6" x14ac:dyDescent="0.25">
      <c r="A430" s="145">
        <v>2171</v>
      </c>
      <c r="B430" t="s">
        <v>61</v>
      </c>
      <c r="C430" s="147">
        <v>10000</v>
      </c>
      <c r="D430" s="145">
        <v>1100118</v>
      </c>
      <c r="E430" s="145">
        <v>1</v>
      </c>
      <c r="F430" s="145" t="s">
        <v>1220</v>
      </c>
    </row>
    <row r="431" spans="1:6" x14ac:dyDescent="0.25">
      <c r="A431" s="145">
        <v>2212</v>
      </c>
      <c r="B431" t="s">
        <v>1068</v>
      </c>
      <c r="C431" s="147">
        <v>3000</v>
      </c>
      <c r="D431" s="145">
        <v>1100118</v>
      </c>
      <c r="E431" s="145">
        <v>1</v>
      </c>
      <c r="F431" s="145" t="s">
        <v>1220</v>
      </c>
    </row>
    <row r="432" spans="1:6" x14ac:dyDescent="0.25">
      <c r="A432" s="145">
        <v>2461</v>
      </c>
      <c r="B432" t="s">
        <v>1141</v>
      </c>
      <c r="C432" s="147">
        <v>15000</v>
      </c>
      <c r="D432" s="145">
        <v>1100118</v>
      </c>
      <c r="E432" s="145">
        <v>1</v>
      </c>
      <c r="F432" s="145" t="s">
        <v>1220</v>
      </c>
    </row>
    <row r="433" spans="1:7" x14ac:dyDescent="0.25">
      <c r="A433" s="145">
        <v>2491</v>
      </c>
      <c r="B433" t="s">
        <v>1069</v>
      </c>
      <c r="C433" s="147">
        <v>10000</v>
      </c>
      <c r="D433" s="145">
        <v>1100118</v>
      </c>
      <c r="E433" s="145">
        <v>1</v>
      </c>
      <c r="F433" s="145" t="s">
        <v>1220</v>
      </c>
    </row>
    <row r="434" spans="1:7" x14ac:dyDescent="0.25">
      <c r="A434" s="145">
        <v>2531</v>
      </c>
      <c r="B434" t="s">
        <v>90</v>
      </c>
      <c r="C434" s="147">
        <v>1000</v>
      </c>
      <c r="D434" s="145">
        <v>1100118</v>
      </c>
      <c r="E434" s="145">
        <v>1</v>
      </c>
      <c r="F434" s="145" t="s">
        <v>1220</v>
      </c>
    </row>
    <row r="435" spans="1:7" x14ac:dyDescent="0.25">
      <c r="A435" s="145">
        <v>2612</v>
      </c>
      <c r="B435" t="s">
        <v>1086</v>
      </c>
      <c r="C435" s="147">
        <v>4000</v>
      </c>
      <c r="D435" s="145">
        <v>1100118</v>
      </c>
      <c r="E435" s="145">
        <v>1</v>
      </c>
      <c r="F435" s="145" t="s">
        <v>1220</v>
      </c>
    </row>
    <row r="436" spans="1:7" x14ac:dyDescent="0.25">
      <c r="A436" s="145">
        <v>2911</v>
      </c>
      <c r="B436" t="s">
        <v>109</v>
      </c>
      <c r="C436" s="147">
        <v>2000</v>
      </c>
      <c r="D436" s="145">
        <v>1100118</v>
      </c>
      <c r="E436" s="145">
        <v>1</v>
      </c>
      <c r="F436" s="145" t="s">
        <v>1220</v>
      </c>
    </row>
    <row r="437" spans="1:7" x14ac:dyDescent="0.25">
      <c r="A437" s="145">
        <v>2921</v>
      </c>
      <c r="B437" t="s">
        <v>110</v>
      </c>
      <c r="C437" s="147">
        <v>2000</v>
      </c>
      <c r="D437" s="145">
        <v>1100118</v>
      </c>
      <c r="E437" s="145">
        <v>1</v>
      </c>
      <c r="F437" s="145" t="s">
        <v>1220</v>
      </c>
    </row>
    <row r="438" spans="1:7" x14ac:dyDescent="0.25">
      <c r="A438" s="145">
        <v>2932</v>
      </c>
      <c r="B438" t="s">
        <v>1142</v>
      </c>
      <c r="C438" s="147">
        <v>10000</v>
      </c>
      <c r="D438" s="145">
        <v>1100118</v>
      </c>
      <c r="E438" s="145">
        <v>1</v>
      </c>
      <c r="F438" s="145" t="s">
        <v>1220</v>
      </c>
    </row>
    <row r="439" spans="1:7" x14ac:dyDescent="0.25">
      <c r="A439" s="145">
        <v>3111</v>
      </c>
      <c r="B439" t="s">
        <v>1072</v>
      </c>
      <c r="C439" s="147">
        <v>62000</v>
      </c>
      <c r="D439" s="145">
        <v>1100118</v>
      </c>
      <c r="E439" s="145">
        <v>1</v>
      </c>
      <c r="F439" s="145" t="s">
        <v>1220</v>
      </c>
      <c r="G439" s="147"/>
    </row>
    <row r="440" spans="1:7" x14ac:dyDescent="0.25">
      <c r="A440" s="145">
        <v>3131</v>
      </c>
      <c r="B440" t="s">
        <v>1073</v>
      </c>
      <c r="C440" s="147">
        <v>11000</v>
      </c>
      <c r="D440" s="145">
        <v>1400318</v>
      </c>
      <c r="E440" s="145">
        <v>1</v>
      </c>
      <c r="F440" s="145" t="s">
        <v>1220</v>
      </c>
    </row>
    <row r="441" spans="1:7" x14ac:dyDescent="0.25">
      <c r="A441" s="145">
        <v>3141</v>
      </c>
      <c r="B441" t="s">
        <v>1074</v>
      </c>
      <c r="C441" s="147">
        <v>3000</v>
      </c>
      <c r="D441" s="145">
        <v>1400318</v>
      </c>
      <c r="E441" s="145">
        <v>1</v>
      </c>
      <c r="F441" s="145" t="s">
        <v>1220</v>
      </c>
    </row>
    <row r="442" spans="1:7" x14ac:dyDescent="0.25">
      <c r="A442" s="145">
        <v>3141</v>
      </c>
      <c r="B442" t="s">
        <v>1074</v>
      </c>
      <c r="C442" s="147">
        <v>2000</v>
      </c>
      <c r="D442" s="145">
        <v>1100118</v>
      </c>
      <c r="E442" s="145">
        <v>1</v>
      </c>
      <c r="F442" s="145" t="s">
        <v>1220</v>
      </c>
    </row>
    <row r="443" spans="1:7" x14ac:dyDescent="0.25">
      <c r="A443" s="145">
        <v>3171</v>
      </c>
      <c r="B443" t="s">
        <v>1076</v>
      </c>
      <c r="C443" s="147">
        <v>3800</v>
      </c>
      <c r="D443" s="145">
        <v>1400318</v>
      </c>
      <c r="E443" s="145">
        <v>1</v>
      </c>
      <c r="F443" s="145" t="s">
        <v>1220</v>
      </c>
    </row>
    <row r="444" spans="1:7" x14ac:dyDescent="0.25">
      <c r="A444" s="145">
        <v>3361</v>
      </c>
      <c r="B444" t="s">
        <v>1058</v>
      </c>
      <c r="C444" s="147">
        <v>3000</v>
      </c>
      <c r="D444" s="145">
        <v>1400318</v>
      </c>
      <c r="E444" s="145">
        <v>1</v>
      </c>
      <c r="F444" s="145" t="s">
        <v>1220</v>
      </c>
    </row>
    <row r="445" spans="1:7" x14ac:dyDescent="0.25">
      <c r="A445" s="145">
        <v>3381</v>
      </c>
      <c r="B445" t="s">
        <v>147</v>
      </c>
      <c r="C445" s="147">
        <v>20000</v>
      </c>
      <c r="D445" s="145">
        <v>1400318</v>
      </c>
      <c r="E445" s="145">
        <v>1</v>
      </c>
      <c r="F445" s="145" t="s">
        <v>1220</v>
      </c>
    </row>
    <row r="446" spans="1:7" x14ac:dyDescent="0.25">
      <c r="A446" s="145">
        <v>3381</v>
      </c>
      <c r="B446" t="s">
        <v>147</v>
      </c>
      <c r="C446" s="147">
        <v>100000</v>
      </c>
      <c r="D446" s="145">
        <v>1100118</v>
      </c>
      <c r="E446" s="145">
        <v>1</v>
      </c>
      <c r="F446" s="145" t="s">
        <v>1220</v>
      </c>
    </row>
    <row r="447" spans="1:7" x14ac:dyDescent="0.25">
      <c r="A447" s="145">
        <v>3391</v>
      </c>
      <c r="B447" t="s">
        <v>1108</v>
      </c>
      <c r="C447" s="147">
        <v>30000</v>
      </c>
      <c r="D447" s="145">
        <v>1400318</v>
      </c>
      <c r="E447" s="145">
        <v>1</v>
      </c>
      <c r="F447" s="145" t="s">
        <v>1220</v>
      </c>
    </row>
    <row r="448" spans="1:7" x14ac:dyDescent="0.25">
      <c r="A448" s="145">
        <v>3511</v>
      </c>
      <c r="B448" t="s">
        <v>1078</v>
      </c>
      <c r="C448" s="147">
        <v>25000</v>
      </c>
      <c r="D448" s="145">
        <v>1400318</v>
      </c>
      <c r="E448" s="145">
        <v>1</v>
      </c>
      <c r="F448" s="145" t="s">
        <v>1220</v>
      </c>
    </row>
    <row r="449" spans="1:7" x14ac:dyDescent="0.25">
      <c r="A449" s="145">
        <v>3522</v>
      </c>
      <c r="B449" t="s">
        <v>1079</v>
      </c>
      <c r="C449" s="147">
        <v>8000</v>
      </c>
      <c r="D449" s="145">
        <v>1400318</v>
      </c>
      <c r="E449" s="145">
        <v>1</v>
      </c>
      <c r="F449" s="145" t="s">
        <v>1220</v>
      </c>
    </row>
    <row r="450" spans="1:7" x14ac:dyDescent="0.25">
      <c r="A450" s="145">
        <v>3531</v>
      </c>
      <c r="B450" t="s">
        <v>1143</v>
      </c>
      <c r="C450" s="147">
        <v>1000</v>
      </c>
      <c r="D450" s="145">
        <v>1400318</v>
      </c>
      <c r="E450" s="145">
        <v>1</v>
      </c>
      <c r="F450" s="145" t="s">
        <v>1220</v>
      </c>
    </row>
    <row r="451" spans="1:7" x14ac:dyDescent="0.25">
      <c r="A451" s="145">
        <v>3571</v>
      </c>
      <c r="B451" t="s">
        <v>166</v>
      </c>
      <c r="C451" s="147">
        <v>4000</v>
      </c>
      <c r="D451" s="145">
        <v>1400318</v>
      </c>
      <c r="E451" s="145">
        <v>1</v>
      </c>
      <c r="F451" s="145" t="s">
        <v>1220</v>
      </c>
    </row>
    <row r="452" spans="1:7" x14ac:dyDescent="0.25">
      <c r="A452" s="145">
        <v>3581</v>
      </c>
      <c r="B452" t="s">
        <v>167</v>
      </c>
      <c r="C452" s="147">
        <v>61800</v>
      </c>
      <c r="D452" s="145">
        <v>1100118</v>
      </c>
      <c r="E452" s="145">
        <v>1</v>
      </c>
      <c r="F452" s="145" t="s">
        <v>1220</v>
      </c>
      <c r="G452" s="147"/>
    </row>
    <row r="453" spans="1:7" x14ac:dyDescent="0.25">
      <c r="A453" s="145">
        <v>3581</v>
      </c>
      <c r="B453" t="s">
        <v>167</v>
      </c>
      <c r="C453" s="147">
        <v>40000</v>
      </c>
      <c r="D453" s="145">
        <v>1400318</v>
      </c>
      <c r="E453" s="145">
        <v>1</v>
      </c>
      <c r="F453" s="145" t="s">
        <v>1220</v>
      </c>
    </row>
    <row r="454" spans="1:7" x14ac:dyDescent="0.25">
      <c r="A454" s="145">
        <v>3591</v>
      </c>
      <c r="B454" t="s">
        <v>1144</v>
      </c>
      <c r="C454" s="147">
        <v>4000</v>
      </c>
      <c r="D454" s="145">
        <v>1400318</v>
      </c>
      <c r="E454" s="145">
        <v>1</v>
      </c>
      <c r="F454" s="145" t="s">
        <v>1220</v>
      </c>
    </row>
    <row r="455" spans="1:7" x14ac:dyDescent="0.25">
      <c r="A455" s="145">
        <v>3612</v>
      </c>
      <c r="B455" t="s">
        <v>1098</v>
      </c>
      <c r="C455" s="147">
        <v>6000</v>
      </c>
      <c r="D455" s="145">
        <v>1400318</v>
      </c>
      <c r="E455" s="145">
        <v>1</v>
      </c>
      <c r="F455" s="145" t="s">
        <v>1220</v>
      </c>
    </row>
    <row r="456" spans="1:7" x14ac:dyDescent="0.25">
      <c r="A456" s="145">
        <v>3613</v>
      </c>
      <c r="B456" t="s">
        <v>1099</v>
      </c>
      <c r="C456" s="147">
        <v>4000</v>
      </c>
      <c r="D456" s="145">
        <v>1400318</v>
      </c>
      <c r="E456" s="145">
        <v>1</v>
      </c>
      <c r="F456" s="145" t="s">
        <v>1220</v>
      </c>
    </row>
    <row r="457" spans="1:7" x14ac:dyDescent="0.25">
      <c r="A457" s="145">
        <v>3621</v>
      </c>
      <c r="B457" t="s">
        <v>1100</v>
      </c>
      <c r="C457" s="147">
        <v>5000</v>
      </c>
      <c r="D457" s="145">
        <v>1400318</v>
      </c>
      <c r="E457" s="145">
        <v>1</v>
      </c>
      <c r="F457" s="145" t="s">
        <v>1220</v>
      </c>
    </row>
    <row r="458" spans="1:7" x14ac:dyDescent="0.25">
      <c r="A458" s="145">
        <v>3721</v>
      </c>
      <c r="B458" t="s">
        <v>1101</v>
      </c>
      <c r="C458" s="147">
        <v>2000</v>
      </c>
      <c r="D458" s="145">
        <v>1400318</v>
      </c>
      <c r="E458" s="145">
        <v>1</v>
      </c>
      <c r="F458" s="145" t="s">
        <v>1220</v>
      </c>
    </row>
    <row r="459" spans="1:7" x14ac:dyDescent="0.25">
      <c r="A459" s="145">
        <v>3751</v>
      </c>
      <c r="B459" t="s">
        <v>1115</v>
      </c>
      <c r="C459" s="147">
        <v>2000</v>
      </c>
      <c r="D459" s="145">
        <v>1400318</v>
      </c>
      <c r="E459" s="145">
        <v>1</v>
      </c>
      <c r="F459" s="145" t="s">
        <v>1220</v>
      </c>
    </row>
    <row r="460" spans="1:7" x14ac:dyDescent="0.25">
      <c r="A460" s="145">
        <v>3821</v>
      </c>
      <c r="B460" t="s">
        <v>189</v>
      </c>
      <c r="C460" s="147">
        <v>10000</v>
      </c>
      <c r="D460" s="145">
        <v>1400318</v>
      </c>
      <c r="E460" s="145">
        <v>1</v>
      </c>
      <c r="F460" s="145" t="s">
        <v>1220</v>
      </c>
    </row>
    <row r="461" spans="1:7" x14ac:dyDescent="0.25">
      <c r="A461" s="145">
        <v>3981</v>
      </c>
      <c r="B461" t="s">
        <v>1063</v>
      </c>
      <c r="C461" s="147">
        <v>13186.18</v>
      </c>
      <c r="D461" s="145">
        <v>1100118</v>
      </c>
      <c r="E461" s="145">
        <v>1</v>
      </c>
      <c r="F461" s="145" t="s">
        <v>1220</v>
      </c>
    </row>
    <row r="462" spans="1:7" x14ac:dyDescent="0.25">
      <c r="C462" s="147"/>
    </row>
    <row r="463" spans="1:7" x14ac:dyDescent="0.25">
      <c r="A463" s="150" t="s">
        <v>1233</v>
      </c>
      <c r="B463" s="149" t="s">
        <v>1234</v>
      </c>
      <c r="C463" s="148">
        <f>+C464</f>
        <v>213586.40999999997</v>
      </c>
      <c r="D463" s="150"/>
      <c r="E463" s="150"/>
      <c r="F463" s="149"/>
    </row>
    <row r="464" spans="1:7" x14ac:dyDescent="0.25">
      <c r="A464" s="150" t="s">
        <v>1160</v>
      </c>
      <c r="B464" s="149" t="s">
        <v>1145</v>
      </c>
      <c r="C464" s="148">
        <f>SUM(C465:C477)</f>
        <v>213586.40999999997</v>
      </c>
      <c r="D464" s="150"/>
      <c r="E464" s="150"/>
      <c r="F464" s="149"/>
    </row>
    <row r="465" spans="1:6" x14ac:dyDescent="0.25">
      <c r="A465" s="145">
        <v>1131</v>
      </c>
      <c r="B465" t="s">
        <v>1040</v>
      </c>
      <c r="C465" s="147">
        <v>125323.62</v>
      </c>
      <c r="D465" s="145">
        <v>1100118</v>
      </c>
      <c r="E465" s="145">
        <v>1</v>
      </c>
      <c r="F465" s="145" t="s">
        <v>1219</v>
      </c>
    </row>
    <row r="466" spans="1:6" x14ac:dyDescent="0.25">
      <c r="A466" s="145">
        <v>1321</v>
      </c>
      <c r="B466" t="s">
        <v>1041</v>
      </c>
      <c r="C466" s="147">
        <v>688.59</v>
      </c>
      <c r="D466" s="145">
        <v>1100118</v>
      </c>
      <c r="E466" s="145">
        <v>1</v>
      </c>
      <c r="F466" s="145" t="s">
        <v>1219</v>
      </c>
    </row>
    <row r="467" spans="1:6" x14ac:dyDescent="0.25">
      <c r="A467" s="145">
        <v>1323</v>
      </c>
      <c r="B467" t="s">
        <v>1042</v>
      </c>
      <c r="C467" s="147">
        <v>17214.78</v>
      </c>
      <c r="D467" s="145">
        <v>1100118</v>
      </c>
      <c r="E467" s="145">
        <v>1</v>
      </c>
      <c r="F467" s="145" t="s">
        <v>1219</v>
      </c>
    </row>
    <row r="468" spans="1:6" x14ac:dyDescent="0.25">
      <c r="A468" s="145">
        <v>1413</v>
      </c>
      <c r="B468" t="s">
        <v>1043</v>
      </c>
      <c r="C468" s="147">
        <v>13896.85</v>
      </c>
      <c r="D468" s="145">
        <v>1100118</v>
      </c>
      <c r="E468" s="145">
        <v>1</v>
      </c>
      <c r="F468" s="145" t="s">
        <v>582</v>
      </c>
    </row>
    <row r="469" spans="1:6" x14ac:dyDescent="0.25">
      <c r="A469" s="145">
        <v>1421</v>
      </c>
      <c r="B469" t="s">
        <v>1044</v>
      </c>
      <c r="C469" s="147">
        <v>7178.62</v>
      </c>
      <c r="D469" s="145">
        <v>1100118</v>
      </c>
      <c r="E469" s="145">
        <v>1</v>
      </c>
      <c r="F469" s="145" t="s">
        <v>582</v>
      </c>
    </row>
    <row r="470" spans="1:6" x14ac:dyDescent="0.25">
      <c r="A470" s="145">
        <v>1431</v>
      </c>
      <c r="B470" t="s">
        <v>1045</v>
      </c>
      <c r="C470" s="147">
        <v>7393.97</v>
      </c>
      <c r="D470" s="145">
        <v>1100118</v>
      </c>
      <c r="E470" s="145">
        <v>1</v>
      </c>
      <c r="F470" s="145" t="s">
        <v>582</v>
      </c>
    </row>
    <row r="471" spans="1:6" x14ac:dyDescent="0.25">
      <c r="A471" s="145">
        <v>1511</v>
      </c>
      <c r="B471" t="s">
        <v>1046</v>
      </c>
      <c r="C471" s="147">
        <v>2506.4699999999998</v>
      </c>
      <c r="D471" s="145">
        <v>1100118</v>
      </c>
      <c r="E471" s="145">
        <v>1</v>
      </c>
      <c r="F471" s="145" t="s">
        <v>1219</v>
      </c>
    </row>
    <row r="472" spans="1:6" x14ac:dyDescent="0.25">
      <c r="A472" s="145">
        <v>1591</v>
      </c>
      <c r="B472" t="s">
        <v>1048</v>
      </c>
      <c r="C472" s="147">
        <v>8772.65</v>
      </c>
      <c r="D472" s="145">
        <v>1100118</v>
      </c>
      <c r="E472" s="145">
        <v>1</v>
      </c>
      <c r="F472" s="145" t="s">
        <v>1219</v>
      </c>
    </row>
    <row r="473" spans="1:6" x14ac:dyDescent="0.25">
      <c r="A473" s="145">
        <v>2111</v>
      </c>
      <c r="B473" t="s">
        <v>1049</v>
      </c>
      <c r="C473" s="147">
        <v>5000</v>
      </c>
      <c r="D473" s="145">
        <v>1400318</v>
      </c>
      <c r="E473" s="145">
        <v>1</v>
      </c>
      <c r="F473" s="145" t="s">
        <v>1220</v>
      </c>
    </row>
    <row r="474" spans="1:6" x14ac:dyDescent="0.25">
      <c r="A474" s="145">
        <v>2171</v>
      </c>
      <c r="B474" t="s">
        <v>61</v>
      </c>
      <c r="C474" s="147">
        <v>5000</v>
      </c>
      <c r="D474" s="145">
        <v>1400318</v>
      </c>
      <c r="E474" s="145">
        <v>1</v>
      </c>
      <c r="F474" s="145" t="s">
        <v>1220</v>
      </c>
    </row>
    <row r="475" spans="1:6" x14ac:dyDescent="0.25">
      <c r="A475" s="145">
        <v>2612</v>
      </c>
      <c r="B475" t="s">
        <v>1086</v>
      </c>
      <c r="C475" s="147">
        <v>12000</v>
      </c>
      <c r="D475" s="145">
        <v>1400318</v>
      </c>
      <c r="E475" s="145">
        <v>1</v>
      </c>
      <c r="F475" s="145" t="s">
        <v>1220</v>
      </c>
    </row>
    <row r="476" spans="1:6" x14ac:dyDescent="0.25">
      <c r="A476" s="145">
        <v>3821</v>
      </c>
      <c r="B476" t="s">
        <v>189</v>
      </c>
      <c r="C476" s="147">
        <v>6000</v>
      </c>
      <c r="D476" s="145">
        <v>1400318</v>
      </c>
      <c r="E476" s="145">
        <v>1</v>
      </c>
      <c r="F476" s="145" t="s">
        <v>1220</v>
      </c>
    </row>
    <row r="477" spans="1:6" x14ac:dyDescent="0.25">
      <c r="A477" s="145">
        <v>3981</v>
      </c>
      <c r="B477" t="s">
        <v>1063</v>
      </c>
      <c r="C477" s="147">
        <v>2610.86</v>
      </c>
      <c r="D477" s="145">
        <v>1100118</v>
      </c>
      <c r="E477" s="145">
        <v>1</v>
      </c>
      <c r="F477" s="145" t="s">
        <v>1220</v>
      </c>
    </row>
  </sheetData>
  <autoFilter ref="A4:F42"/>
  <mergeCells count="3">
    <mergeCell ref="A3:F3"/>
    <mergeCell ref="A1:F1"/>
    <mergeCell ref="A2:F2"/>
  </mergeCells>
  <pageMargins left="0.39370078740157483" right="0.39370078740157483" top="0.39370078740157483" bottom="0.39370078740157483" header="0.31496062992125984" footer="0.31496062992125984"/>
  <pageSetup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19"/>
  <sheetViews>
    <sheetView workbookViewId="0">
      <pane ySplit="4" topLeftCell="A5" activePane="bottomLeft" state="frozen"/>
      <selection pane="bottomLeft" activeCell="D6" sqref="D6"/>
    </sheetView>
  </sheetViews>
  <sheetFormatPr baseColWidth="10" defaultRowHeight="15" x14ac:dyDescent="0.25"/>
  <cols>
    <col min="1" max="1" width="10.7109375" customWidth="1"/>
    <col min="2" max="2" width="70.7109375" customWidth="1"/>
    <col min="3" max="3" width="15.7109375" customWidth="1"/>
  </cols>
  <sheetData>
    <row r="1" spans="1:6" ht="25.5" customHeight="1" x14ac:dyDescent="0.25">
      <c r="A1" s="205" t="s">
        <v>1269</v>
      </c>
      <c r="B1" s="205"/>
      <c r="C1" s="205"/>
    </row>
    <row r="2" spans="1:6" ht="25.5" customHeight="1" x14ac:dyDescent="0.25">
      <c r="A2" s="205" t="s">
        <v>1268</v>
      </c>
      <c r="B2" s="205"/>
      <c r="C2" s="205"/>
      <c r="D2" s="202"/>
      <c r="E2" s="202"/>
      <c r="F2" s="202"/>
    </row>
    <row r="3" spans="1:6" ht="49.5" customHeight="1" x14ac:dyDescent="0.25">
      <c r="A3" s="221" t="s">
        <v>942</v>
      </c>
      <c r="B3" s="221"/>
      <c r="C3" s="221"/>
    </row>
    <row r="4" spans="1:6" ht="25.5" x14ac:dyDescent="0.25">
      <c r="A4" s="217" t="s">
        <v>15</v>
      </c>
      <c r="B4" s="218"/>
      <c r="C4" s="21" t="s">
        <v>2</v>
      </c>
    </row>
    <row r="5" spans="1:6" x14ac:dyDescent="0.25">
      <c r="A5" s="119">
        <v>1000</v>
      </c>
      <c r="B5" s="98" t="s">
        <v>16</v>
      </c>
      <c r="C5" s="125">
        <f>+C6+C11+C16+C25+C30+C37+C39</f>
        <v>15786823.290000001</v>
      </c>
    </row>
    <row r="6" spans="1:6" x14ac:dyDescent="0.25">
      <c r="A6" s="108">
        <v>1100</v>
      </c>
      <c r="B6" s="100" t="s">
        <v>17</v>
      </c>
      <c r="C6" s="126">
        <f>SUM(C7:C10)</f>
        <v>9468179.1500000004</v>
      </c>
    </row>
    <row r="7" spans="1:6" x14ac:dyDescent="0.25">
      <c r="A7" s="104">
        <v>111</v>
      </c>
      <c r="B7" s="14" t="s">
        <v>18</v>
      </c>
      <c r="C7" s="127"/>
    </row>
    <row r="8" spans="1:6" x14ac:dyDescent="0.25">
      <c r="A8" s="104">
        <v>112</v>
      </c>
      <c r="B8" s="14" t="s">
        <v>19</v>
      </c>
      <c r="C8" s="127"/>
    </row>
    <row r="9" spans="1:6" x14ac:dyDescent="0.25">
      <c r="A9" s="104">
        <v>113</v>
      </c>
      <c r="B9" s="14" t="s">
        <v>20</v>
      </c>
      <c r="C9" s="127">
        <v>9468179.1500000004</v>
      </c>
    </row>
    <row r="10" spans="1:6" x14ac:dyDescent="0.25">
      <c r="A10" s="104">
        <v>114</v>
      </c>
      <c r="B10" s="14" t="s">
        <v>21</v>
      </c>
      <c r="C10" s="127"/>
    </row>
    <row r="11" spans="1:6" x14ac:dyDescent="0.25">
      <c r="A11" s="108">
        <v>1200</v>
      </c>
      <c r="B11" s="100" t="s">
        <v>22</v>
      </c>
      <c r="C11" s="126">
        <f>SUM(C12:C15)</f>
        <v>0</v>
      </c>
    </row>
    <row r="12" spans="1:6" x14ac:dyDescent="0.25">
      <c r="A12" s="104">
        <v>121</v>
      </c>
      <c r="B12" s="14" t="s">
        <v>23</v>
      </c>
      <c r="C12" s="127"/>
    </row>
    <row r="13" spans="1:6" x14ac:dyDescent="0.25">
      <c r="A13" s="104">
        <v>122</v>
      </c>
      <c r="B13" s="14" t="s">
        <v>24</v>
      </c>
      <c r="C13" s="127"/>
    </row>
    <row r="14" spans="1:6" x14ac:dyDescent="0.25">
      <c r="A14" s="104">
        <v>123</v>
      </c>
      <c r="B14" s="14" t="s">
        <v>25</v>
      </c>
      <c r="C14" s="127"/>
    </row>
    <row r="15" spans="1:6" ht="26.25" x14ac:dyDescent="0.25">
      <c r="A15" s="104">
        <v>124</v>
      </c>
      <c r="B15" s="14" t="s">
        <v>26</v>
      </c>
      <c r="C15" s="127"/>
    </row>
    <row r="16" spans="1:6" x14ac:dyDescent="0.25">
      <c r="A16" s="108">
        <v>1300</v>
      </c>
      <c r="B16" s="100" t="s">
        <v>27</v>
      </c>
      <c r="C16" s="126">
        <f>SUM(C17:C24)</f>
        <v>1763375.09</v>
      </c>
    </row>
    <row r="17" spans="1:3" x14ac:dyDescent="0.25">
      <c r="A17" s="104">
        <v>131</v>
      </c>
      <c r="B17" s="14" t="s">
        <v>28</v>
      </c>
      <c r="C17" s="127"/>
    </row>
    <row r="18" spans="1:3" x14ac:dyDescent="0.25">
      <c r="A18" s="104">
        <v>132</v>
      </c>
      <c r="B18" s="14" t="s">
        <v>29</v>
      </c>
      <c r="C18" s="127">
        <v>1661238.01</v>
      </c>
    </row>
    <row r="19" spans="1:3" x14ac:dyDescent="0.25">
      <c r="A19" s="104">
        <v>133</v>
      </c>
      <c r="B19" s="14" t="s">
        <v>30</v>
      </c>
      <c r="C19" s="127">
        <v>102137.08</v>
      </c>
    </row>
    <row r="20" spans="1:3" x14ac:dyDescent="0.25">
      <c r="A20" s="104">
        <v>134</v>
      </c>
      <c r="B20" s="14" t="s">
        <v>31</v>
      </c>
      <c r="C20" s="127"/>
    </row>
    <row r="21" spans="1:3" x14ac:dyDescent="0.25">
      <c r="A21" s="104">
        <v>135</v>
      </c>
      <c r="B21" s="14" t="s">
        <v>32</v>
      </c>
      <c r="C21" s="127"/>
    </row>
    <row r="22" spans="1:3" x14ac:dyDescent="0.25">
      <c r="A22" s="104">
        <v>136</v>
      </c>
      <c r="B22" s="14" t="s">
        <v>33</v>
      </c>
      <c r="C22" s="127"/>
    </row>
    <row r="23" spans="1:3" x14ac:dyDescent="0.25">
      <c r="A23" s="104">
        <v>137</v>
      </c>
      <c r="B23" s="14" t="s">
        <v>34</v>
      </c>
      <c r="C23" s="127"/>
    </row>
    <row r="24" spans="1:3" x14ac:dyDescent="0.25">
      <c r="A24" s="104">
        <v>138</v>
      </c>
      <c r="B24" s="14" t="s">
        <v>35</v>
      </c>
      <c r="C24" s="127"/>
    </row>
    <row r="25" spans="1:3" x14ac:dyDescent="0.25">
      <c r="A25" s="108">
        <v>1400</v>
      </c>
      <c r="B25" s="100" t="s">
        <v>36</v>
      </c>
      <c r="C25" s="126">
        <f>SUM(C26:C29)</f>
        <v>2280648.3600000003</v>
      </c>
    </row>
    <row r="26" spans="1:3" x14ac:dyDescent="0.25">
      <c r="A26" s="104">
        <v>141</v>
      </c>
      <c r="B26" s="14" t="s">
        <v>37</v>
      </c>
      <c r="C26" s="127">
        <v>1165142.8</v>
      </c>
    </row>
    <row r="27" spans="1:3" x14ac:dyDescent="0.25">
      <c r="A27" s="104">
        <v>142</v>
      </c>
      <c r="B27" s="14" t="s">
        <v>38</v>
      </c>
      <c r="C27" s="127">
        <v>549374.86</v>
      </c>
    </row>
    <row r="28" spans="1:3" x14ac:dyDescent="0.25">
      <c r="A28" s="104">
        <v>143</v>
      </c>
      <c r="B28" s="14" t="s">
        <v>39</v>
      </c>
      <c r="C28" s="127">
        <v>566130.69999999995</v>
      </c>
    </row>
    <row r="29" spans="1:3" x14ac:dyDescent="0.25">
      <c r="A29" s="104">
        <v>144</v>
      </c>
      <c r="B29" s="14" t="s">
        <v>40</v>
      </c>
      <c r="C29" s="127"/>
    </row>
    <row r="30" spans="1:3" x14ac:dyDescent="0.25">
      <c r="A30" s="108">
        <v>1500</v>
      </c>
      <c r="B30" s="100" t="s">
        <v>41</v>
      </c>
      <c r="C30" s="126">
        <f>SUM(C31:C36)</f>
        <v>1533620.69</v>
      </c>
    </row>
    <row r="31" spans="1:3" x14ac:dyDescent="0.25">
      <c r="A31" s="104">
        <v>151</v>
      </c>
      <c r="B31" s="14" t="s">
        <v>42</v>
      </c>
      <c r="C31" s="127">
        <v>189363.58</v>
      </c>
    </row>
    <row r="32" spans="1:3" x14ac:dyDescent="0.25">
      <c r="A32" s="104">
        <v>152</v>
      </c>
      <c r="B32" s="14" t="s">
        <v>43</v>
      </c>
      <c r="C32" s="127">
        <v>611484.56000000006</v>
      </c>
    </row>
    <row r="33" spans="1:3" x14ac:dyDescent="0.25">
      <c r="A33" s="104">
        <v>153</v>
      </c>
      <c r="B33" s="14" t="s">
        <v>44</v>
      </c>
      <c r="C33" s="127"/>
    </row>
    <row r="34" spans="1:3" x14ac:dyDescent="0.25">
      <c r="A34" s="104">
        <v>154</v>
      </c>
      <c r="B34" s="14" t="s">
        <v>45</v>
      </c>
      <c r="C34" s="127"/>
    </row>
    <row r="35" spans="1:3" x14ac:dyDescent="0.25">
      <c r="A35" s="104">
        <v>155</v>
      </c>
      <c r="B35" s="14" t="s">
        <v>46</v>
      </c>
      <c r="C35" s="127"/>
    </row>
    <row r="36" spans="1:3" x14ac:dyDescent="0.25">
      <c r="A36" s="104">
        <v>159</v>
      </c>
      <c r="B36" s="14" t="s">
        <v>47</v>
      </c>
      <c r="C36" s="127">
        <v>732772.55</v>
      </c>
    </row>
    <row r="37" spans="1:3" x14ac:dyDescent="0.25">
      <c r="A37" s="108">
        <v>1600</v>
      </c>
      <c r="B37" s="100" t="s">
        <v>48</v>
      </c>
      <c r="C37" s="126">
        <f>+C38</f>
        <v>741000</v>
      </c>
    </row>
    <row r="38" spans="1:3" x14ac:dyDescent="0.25">
      <c r="A38" s="104">
        <v>161</v>
      </c>
      <c r="B38" s="14" t="s">
        <v>49</v>
      </c>
      <c r="C38" s="127">
        <v>741000</v>
      </c>
    </row>
    <row r="39" spans="1:3" x14ac:dyDescent="0.25">
      <c r="A39" s="108">
        <v>1700</v>
      </c>
      <c r="B39" s="100" t="s">
        <v>50</v>
      </c>
      <c r="C39" s="126">
        <f>SUM(C40:C41)</f>
        <v>0</v>
      </c>
    </row>
    <row r="40" spans="1:3" x14ac:dyDescent="0.25">
      <c r="A40" s="104">
        <v>171</v>
      </c>
      <c r="B40" s="14" t="s">
        <v>51</v>
      </c>
      <c r="C40" s="127"/>
    </row>
    <row r="41" spans="1:3" x14ac:dyDescent="0.25">
      <c r="A41" s="104">
        <v>172</v>
      </c>
      <c r="B41" s="14" t="s">
        <v>52</v>
      </c>
      <c r="C41" s="127"/>
    </row>
    <row r="42" spans="1:3" x14ac:dyDescent="0.25">
      <c r="A42" s="120">
        <v>2000</v>
      </c>
      <c r="B42" s="99" t="s">
        <v>53</v>
      </c>
      <c r="C42" s="128">
        <f>+C43+C52+C56+C66+C76+C84+C87+C93+C97</f>
        <v>1212000</v>
      </c>
    </row>
    <row r="43" spans="1:3" ht="26.25" x14ac:dyDescent="0.25">
      <c r="A43" s="108">
        <v>2100</v>
      </c>
      <c r="B43" s="100" t="s">
        <v>54</v>
      </c>
      <c r="C43" s="126">
        <f>SUM(C44:C51)</f>
        <v>414000</v>
      </c>
    </row>
    <row r="44" spans="1:3" x14ac:dyDescent="0.25">
      <c r="A44" s="104">
        <v>211</v>
      </c>
      <c r="B44" s="14" t="s">
        <v>55</v>
      </c>
      <c r="C44" s="127">
        <f>128000+16000</f>
        <v>144000</v>
      </c>
    </row>
    <row r="45" spans="1:3" x14ac:dyDescent="0.25">
      <c r="A45" s="104">
        <v>212</v>
      </c>
      <c r="B45" s="14" t="s">
        <v>56</v>
      </c>
      <c r="C45" s="127">
        <v>13000</v>
      </c>
    </row>
    <row r="46" spans="1:3" x14ac:dyDescent="0.25">
      <c r="A46" s="104">
        <v>213</v>
      </c>
      <c r="B46" s="14" t="s">
        <v>57</v>
      </c>
      <c r="C46" s="127"/>
    </row>
    <row r="47" spans="1:3" ht="26.25" x14ac:dyDescent="0.25">
      <c r="A47" s="104">
        <v>214</v>
      </c>
      <c r="B47" s="14" t="s">
        <v>58</v>
      </c>
      <c r="C47" s="127">
        <f>72500+12500</f>
        <v>85000</v>
      </c>
    </row>
    <row r="48" spans="1:3" x14ac:dyDescent="0.25">
      <c r="A48" s="104">
        <v>215</v>
      </c>
      <c r="B48" s="14" t="s">
        <v>59</v>
      </c>
      <c r="C48" s="127">
        <v>6000</v>
      </c>
    </row>
    <row r="49" spans="1:3" x14ac:dyDescent="0.25">
      <c r="A49" s="104">
        <v>216</v>
      </c>
      <c r="B49" s="14" t="s">
        <v>60</v>
      </c>
      <c r="C49" s="127">
        <v>88000</v>
      </c>
    </row>
    <row r="50" spans="1:3" x14ac:dyDescent="0.25">
      <c r="A50" s="104">
        <v>217</v>
      </c>
      <c r="B50" s="14" t="s">
        <v>61</v>
      </c>
      <c r="C50" s="127">
        <v>74000</v>
      </c>
    </row>
    <row r="51" spans="1:3" x14ac:dyDescent="0.25">
      <c r="A51" s="104">
        <v>218</v>
      </c>
      <c r="B51" s="14" t="s">
        <v>62</v>
      </c>
      <c r="C51" s="127">
        <v>4000</v>
      </c>
    </row>
    <row r="52" spans="1:3" x14ac:dyDescent="0.25">
      <c r="A52" s="108">
        <v>2200</v>
      </c>
      <c r="B52" s="100" t="s">
        <v>63</v>
      </c>
      <c r="C52" s="126">
        <f>SUM(C53:C55)</f>
        <v>73000</v>
      </c>
    </row>
    <row r="53" spans="1:3" x14ac:dyDescent="0.25">
      <c r="A53" s="104">
        <v>221</v>
      </c>
      <c r="B53" s="14" t="s">
        <v>64</v>
      </c>
      <c r="C53" s="127">
        <v>73000</v>
      </c>
    </row>
    <row r="54" spans="1:3" x14ac:dyDescent="0.25">
      <c r="A54" s="104">
        <v>222</v>
      </c>
      <c r="B54" s="14" t="s">
        <v>65</v>
      </c>
      <c r="C54" s="127"/>
    </row>
    <row r="55" spans="1:3" x14ac:dyDescent="0.25">
      <c r="A55" s="104">
        <v>223</v>
      </c>
      <c r="B55" s="14" t="s">
        <v>66</v>
      </c>
      <c r="C55" s="127"/>
    </row>
    <row r="56" spans="1:3" ht="26.25" x14ac:dyDescent="0.25">
      <c r="A56" s="108">
        <v>2300</v>
      </c>
      <c r="B56" s="100" t="s">
        <v>67</v>
      </c>
      <c r="C56" s="126">
        <f>SUM(C57:C65)</f>
        <v>4500</v>
      </c>
    </row>
    <row r="57" spans="1:3" x14ac:dyDescent="0.25">
      <c r="A57" s="104">
        <v>231</v>
      </c>
      <c r="B57" s="14" t="s">
        <v>68</v>
      </c>
      <c r="C57" s="127"/>
    </row>
    <row r="58" spans="1:3" x14ac:dyDescent="0.25">
      <c r="A58" s="104">
        <v>232</v>
      </c>
      <c r="B58" s="14" t="s">
        <v>69</v>
      </c>
      <c r="C58" s="127">
        <v>2000</v>
      </c>
    </row>
    <row r="59" spans="1:3" x14ac:dyDescent="0.25">
      <c r="A59" s="104">
        <v>233</v>
      </c>
      <c r="B59" s="14" t="s">
        <v>70</v>
      </c>
      <c r="C59" s="127"/>
    </row>
    <row r="60" spans="1:3" ht="26.25" x14ac:dyDescent="0.25">
      <c r="A60" s="104">
        <v>234</v>
      </c>
      <c r="B60" s="14" t="s">
        <v>71</v>
      </c>
      <c r="C60" s="127"/>
    </row>
    <row r="61" spans="1:3" ht="26.25" x14ac:dyDescent="0.25">
      <c r="A61" s="104">
        <v>235</v>
      </c>
      <c r="B61" s="14" t="s">
        <v>72</v>
      </c>
      <c r="C61" s="127"/>
    </row>
    <row r="62" spans="1:3" ht="26.25" x14ac:dyDescent="0.25">
      <c r="A62" s="104">
        <v>236</v>
      </c>
      <c r="B62" s="14" t="s">
        <v>73</v>
      </c>
      <c r="C62" s="127"/>
    </row>
    <row r="63" spans="1:3" x14ac:dyDescent="0.25">
      <c r="A63" s="104">
        <v>237</v>
      </c>
      <c r="B63" s="14" t="s">
        <v>74</v>
      </c>
      <c r="C63" s="127">
        <v>1500</v>
      </c>
    </row>
    <row r="64" spans="1:3" x14ac:dyDescent="0.25">
      <c r="A64" s="104">
        <v>238</v>
      </c>
      <c r="B64" s="14" t="s">
        <v>75</v>
      </c>
      <c r="C64" s="127"/>
    </row>
    <row r="65" spans="1:3" x14ac:dyDescent="0.25">
      <c r="A65" s="104">
        <v>239</v>
      </c>
      <c r="B65" s="14" t="s">
        <v>76</v>
      </c>
      <c r="C65" s="127">
        <v>1000</v>
      </c>
    </row>
    <row r="66" spans="1:3" x14ac:dyDescent="0.25">
      <c r="A66" s="108">
        <v>2400</v>
      </c>
      <c r="B66" s="100" t="s">
        <v>77</v>
      </c>
      <c r="C66" s="126">
        <f>SUM(C67:C75)</f>
        <v>233500</v>
      </c>
    </row>
    <row r="67" spans="1:3" x14ac:dyDescent="0.25">
      <c r="A67" s="104">
        <v>241</v>
      </c>
      <c r="B67" s="14" t="s">
        <v>78</v>
      </c>
      <c r="C67" s="127"/>
    </row>
    <row r="68" spans="1:3" x14ac:dyDescent="0.25">
      <c r="A68" s="104">
        <v>242</v>
      </c>
      <c r="B68" s="14" t="s">
        <v>79</v>
      </c>
      <c r="C68" s="127"/>
    </row>
    <row r="69" spans="1:3" x14ac:dyDescent="0.25">
      <c r="A69" s="104">
        <v>243</v>
      </c>
      <c r="B69" s="14" t="s">
        <v>80</v>
      </c>
      <c r="C69" s="127"/>
    </row>
    <row r="70" spans="1:3" x14ac:dyDescent="0.25">
      <c r="A70" s="104">
        <v>244</v>
      </c>
      <c r="B70" s="14" t="s">
        <v>81</v>
      </c>
      <c r="C70" s="127"/>
    </row>
    <row r="71" spans="1:3" x14ac:dyDescent="0.25">
      <c r="A71" s="104">
        <v>245</v>
      </c>
      <c r="B71" s="14" t="s">
        <v>82</v>
      </c>
      <c r="C71" s="127"/>
    </row>
    <row r="72" spans="1:3" x14ac:dyDescent="0.25">
      <c r="A72" s="104">
        <v>246</v>
      </c>
      <c r="B72" s="14" t="s">
        <v>83</v>
      </c>
      <c r="C72" s="127">
        <v>120500</v>
      </c>
    </row>
    <row r="73" spans="1:3" x14ac:dyDescent="0.25">
      <c r="A73" s="104">
        <v>247</v>
      </c>
      <c r="B73" s="14" t="s">
        <v>84</v>
      </c>
      <c r="C73" s="127">
        <v>3000</v>
      </c>
    </row>
    <row r="74" spans="1:3" x14ac:dyDescent="0.25">
      <c r="A74" s="104">
        <v>248</v>
      </c>
      <c r="B74" s="14" t="s">
        <v>85</v>
      </c>
      <c r="C74" s="127">
        <v>34000</v>
      </c>
    </row>
    <row r="75" spans="1:3" x14ac:dyDescent="0.25">
      <c r="A75" s="104">
        <v>249</v>
      </c>
      <c r="B75" s="14" t="s">
        <v>86</v>
      </c>
      <c r="C75" s="127">
        <v>76000</v>
      </c>
    </row>
    <row r="76" spans="1:3" x14ac:dyDescent="0.25">
      <c r="A76" s="108">
        <v>2500</v>
      </c>
      <c r="B76" s="100" t="s">
        <v>87</v>
      </c>
      <c r="C76" s="126">
        <f>SUM(C77:C83)</f>
        <v>17000</v>
      </c>
    </row>
    <row r="77" spans="1:3" x14ac:dyDescent="0.25">
      <c r="A77" s="104">
        <v>251</v>
      </c>
      <c r="B77" s="14" t="s">
        <v>88</v>
      </c>
      <c r="C77" s="127"/>
    </row>
    <row r="78" spans="1:3" x14ac:dyDescent="0.25">
      <c r="A78" s="104">
        <v>252</v>
      </c>
      <c r="B78" s="14" t="s">
        <v>89</v>
      </c>
      <c r="C78" s="127">
        <v>2000</v>
      </c>
    </row>
    <row r="79" spans="1:3" x14ac:dyDescent="0.25">
      <c r="A79" s="104">
        <v>253</v>
      </c>
      <c r="B79" s="14" t="s">
        <v>90</v>
      </c>
      <c r="C79" s="127">
        <v>8500</v>
      </c>
    </row>
    <row r="80" spans="1:3" x14ac:dyDescent="0.25">
      <c r="A80" s="104">
        <v>254</v>
      </c>
      <c r="B80" s="14" t="s">
        <v>91</v>
      </c>
      <c r="C80" s="127"/>
    </row>
    <row r="81" spans="1:3" x14ac:dyDescent="0.25">
      <c r="A81" s="104">
        <v>255</v>
      </c>
      <c r="B81" s="14" t="s">
        <v>92</v>
      </c>
      <c r="C81" s="127">
        <v>4500</v>
      </c>
    </row>
    <row r="82" spans="1:3" x14ac:dyDescent="0.25">
      <c r="A82" s="104">
        <v>256</v>
      </c>
      <c r="B82" s="14" t="s">
        <v>93</v>
      </c>
      <c r="C82" s="127">
        <v>2000</v>
      </c>
    </row>
    <row r="83" spans="1:3" x14ac:dyDescent="0.25">
      <c r="A83" s="104">
        <v>259</v>
      </c>
      <c r="B83" s="14" t="s">
        <v>94</v>
      </c>
      <c r="C83" s="127"/>
    </row>
    <row r="84" spans="1:3" x14ac:dyDescent="0.25">
      <c r="A84" s="108">
        <v>2600</v>
      </c>
      <c r="B84" s="100" t="s">
        <v>95</v>
      </c>
      <c r="C84" s="126">
        <f>SUM(C85:C86)</f>
        <v>238000</v>
      </c>
    </row>
    <row r="85" spans="1:3" x14ac:dyDescent="0.25">
      <c r="A85" s="104">
        <v>261</v>
      </c>
      <c r="B85" s="14" t="s">
        <v>96</v>
      </c>
      <c r="C85" s="127">
        <v>238000</v>
      </c>
    </row>
    <row r="86" spans="1:3" x14ac:dyDescent="0.25">
      <c r="A86" s="104">
        <v>262</v>
      </c>
      <c r="B86" s="14" t="s">
        <v>97</v>
      </c>
      <c r="C86" s="127"/>
    </row>
    <row r="87" spans="1:3" ht="26.25" x14ac:dyDescent="0.25">
      <c r="A87" s="108">
        <v>2700</v>
      </c>
      <c r="B87" s="100" t="s">
        <v>98</v>
      </c>
      <c r="C87" s="126">
        <f>SUM(C88:C92)</f>
        <v>101000</v>
      </c>
    </row>
    <row r="88" spans="1:3" x14ac:dyDescent="0.25">
      <c r="A88" s="104">
        <v>271</v>
      </c>
      <c r="B88" s="14" t="s">
        <v>99</v>
      </c>
      <c r="C88" s="127">
        <v>75000</v>
      </c>
    </row>
    <row r="89" spans="1:3" x14ac:dyDescent="0.25">
      <c r="A89" s="104">
        <v>272</v>
      </c>
      <c r="B89" s="14" t="s">
        <v>100</v>
      </c>
      <c r="C89" s="127">
        <v>20000</v>
      </c>
    </row>
    <row r="90" spans="1:3" x14ac:dyDescent="0.25">
      <c r="A90" s="104">
        <v>273</v>
      </c>
      <c r="B90" s="14" t="s">
        <v>101</v>
      </c>
      <c r="C90" s="127"/>
    </row>
    <row r="91" spans="1:3" x14ac:dyDescent="0.25">
      <c r="A91" s="104">
        <v>274</v>
      </c>
      <c r="B91" s="14" t="s">
        <v>102</v>
      </c>
      <c r="C91" s="127">
        <v>6000</v>
      </c>
    </row>
    <row r="92" spans="1:3" x14ac:dyDescent="0.25">
      <c r="A92" s="104">
        <v>275</v>
      </c>
      <c r="B92" s="14" t="s">
        <v>103</v>
      </c>
      <c r="C92" s="127"/>
    </row>
    <row r="93" spans="1:3" x14ac:dyDescent="0.25">
      <c r="A93" s="108">
        <v>2800</v>
      </c>
      <c r="B93" s="100" t="s">
        <v>104</v>
      </c>
      <c r="C93" s="126">
        <f>SUM(C94:C96)</f>
        <v>1000</v>
      </c>
    </row>
    <row r="94" spans="1:3" x14ac:dyDescent="0.25">
      <c r="A94" s="104">
        <v>281</v>
      </c>
      <c r="B94" s="14" t="s">
        <v>105</v>
      </c>
      <c r="C94" s="127"/>
    </row>
    <row r="95" spans="1:3" x14ac:dyDescent="0.25">
      <c r="A95" s="104">
        <v>282</v>
      </c>
      <c r="B95" s="14" t="s">
        <v>106</v>
      </c>
      <c r="C95" s="127"/>
    </row>
    <row r="96" spans="1:3" x14ac:dyDescent="0.25">
      <c r="A96" s="104">
        <v>283</v>
      </c>
      <c r="B96" s="14" t="s">
        <v>107</v>
      </c>
      <c r="C96" s="127">
        <v>1000</v>
      </c>
    </row>
    <row r="97" spans="1:3" x14ac:dyDescent="0.25">
      <c r="A97" s="108">
        <v>2900</v>
      </c>
      <c r="B97" s="100" t="s">
        <v>108</v>
      </c>
      <c r="C97" s="126">
        <f>SUM(C98:C106)</f>
        <v>130000</v>
      </c>
    </row>
    <row r="98" spans="1:3" x14ac:dyDescent="0.25">
      <c r="A98" s="104">
        <v>291</v>
      </c>
      <c r="B98" s="14" t="s">
        <v>109</v>
      </c>
      <c r="C98" s="127">
        <v>34000</v>
      </c>
    </row>
    <row r="99" spans="1:3" x14ac:dyDescent="0.25">
      <c r="A99" s="104">
        <v>292</v>
      </c>
      <c r="B99" s="14" t="s">
        <v>110</v>
      </c>
      <c r="C99" s="127">
        <v>19000</v>
      </c>
    </row>
    <row r="100" spans="1:3" ht="26.25" x14ac:dyDescent="0.25">
      <c r="A100" s="104">
        <v>293</v>
      </c>
      <c r="B100" s="14" t="s">
        <v>111</v>
      </c>
      <c r="C100" s="127">
        <v>38000</v>
      </c>
    </row>
    <row r="101" spans="1:3" ht="26.25" x14ac:dyDescent="0.25">
      <c r="A101" s="104">
        <v>294</v>
      </c>
      <c r="B101" s="14" t="s">
        <v>112</v>
      </c>
      <c r="C101" s="127">
        <v>24000</v>
      </c>
    </row>
    <row r="102" spans="1:3" ht="26.25" x14ac:dyDescent="0.25">
      <c r="A102" s="104">
        <v>295</v>
      </c>
      <c r="B102" s="14" t="s">
        <v>113</v>
      </c>
      <c r="C102" s="127"/>
    </row>
    <row r="103" spans="1:3" x14ac:dyDescent="0.25">
      <c r="A103" s="104">
        <v>296</v>
      </c>
      <c r="B103" s="14" t="s">
        <v>114</v>
      </c>
      <c r="C103" s="127">
        <v>15000</v>
      </c>
    </row>
    <row r="104" spans="1:3" x14ac:dyDescent="0.25">
      <c r="A104" s="104">
        <v>297</v>
      </c>
      <c r="B104" s="14" t="s">
        <v>115</v>
      </c>
      <c r="C104" s="127"/>
    </row>
    <row r="105" spans="1:3" x14ac:dyDescent="0.25">
      <c r="A105" s="104">
        <v>298</v>
      </c>
      <c r="B105" s="14" t="s">
        <v>116</v>
      </c>
      <c r="C105" s="127"/>
    </row>
    <row r="106" spans="1:3" x14ac:dyDescent="0.25">
      <c r="A106" s="104">
        <v>299</v>
      </c>
      <c r="B106" s="14" t="s">
        <v>117</v>
      </c>
      <c r="C106" s="127"/>
    </row>
    <row r="107" spans="1:3" x14ac:dyDescent="0.25">
      <c r="A107" s="120">
        <v>3000</v>
      </c>
      <c r="B107" s="99" t="s">
        <v>118</v>
      </c>
      <c r="C107" s="128">
        <f>+C108+C118+C128+C138+C148+C158+C166+C176+C182</f>
        <v>10943737.83</v>
      </c>
    </row>
    <row r="108" spans="1:3" x14ac:dyDescent="0.25">
      <c r="A108" s="108">
        <v>3100</v>
      </c>
      <c r="B108" s="100" t="s">
        <v>119</v>
      </c>
      <c r="C108" s="126">
        <f>SUM(C109:C117)</f>
        <v>1170200</v>
      </c>
    </row>
    <row r="109" spans="1:3" x14ac:dyDescent="0.25">
      <c r="A109" s="104">
        <v>311</v>
      </c>
      <c r="B109" s="14" t="s">
        <v>120</v>
      </c>
      <c r="C109" s="127">
        <v>870000</v>
      </c>
    </row>
    <row r="110" spans="1:3" x14ac:dyDescent="0.25">
      <c r="A110" s="104">
        <v>312</v>
      </c>
      <c r="B110" s="14" t="s">
        <v>121</v>
      </c>
      <c r="C110" s="127"/>
    </row>
    <row r="111" spans="1:3" x14ac:dyDescent="0.25">
      <c r="A111" s="104">
        <v>313</v>
      </c>
      <c r="B111" s="14" t="s">
        <v>122</v>
      </c>
      <c r="C111" s="127">
        <v>94000</v>
      </c>
    </row>
    <row r="112" spans="1:3" x14ac:dyDescent="0.25">
      <c r="A112" s="104">
        <v>314</v>
      </c>
      <c r="B112" s="14" t="s">
        <v>123</v>
      </c>
      <c r="C112" s="127">
        <v>98500</v>
      </c>
    </row>
    <row r="113" spans="1:3" x14ac:dyDescent="0.25">
      <c r="A113" s="104">
        <v>315</v>
      </c>
      <c r="B113" s="14" t="s">
        <v>124</v>
      </c>
      <c r="C113" s="127">
        <v>49900</v>
      </c>
    </row>
    <row r="114" spans="1:3" x14ac:dyDescent="0.25">
      <c r="A114" s="104">
        <v>316</v>
      </c>
      <c r="B114" s="14" t="s">
        <v>125</v>
      </c>
      <c r="C114" s="127"/>
    </row>
    <row r="115" spans="1:3" x14ac:dyDescent="0.25">
      <c r="A115" s="104">
        <v>317</v>
      </c>
      <c r="B115" s="14" t="s">
        <v>126</v>
      </c>
      <c r="C115" s="127">
        <f>41800+12000</f>
        <v>53800</v>
      </c>
    </row>
    <row r="116" spans="1:3" x14ac:dyDescent="0.25">
      <c r="A116" s="104">
        <v>318</v>
      </c>
      <c r="B116" s="14" t="s">
        <v>127</v>
      </c>
      <c r="C116" s="127">
        <v>4000</v>
      </c>
    </row>
    <row r="117" spans="1:3" x14ac:dyDescent="0.25">
      <c r="A117" s="104">
        <v>319</v>
      </c>
      <c r="B117" s="14" t="s">
        <v>128</v>
      </c>
      <c r="C117" s="127"/>
    </row>
    <row r="118" spans="1:3" x14ac:dyDescent="0.25">
      <c r="A118" s="108">
        <v>3200</v>
      </c>
      <c r="B118" s="100" t="s">
        <v>129</v>
      </c>
      <c r="C118" s="126">
        <f>SUM(C119:C127)</f>
        <v>610000</v>
      </c>
    </row>
    <row r="119" spans="1:3" x14ac:dyDescent="0.25">
      <c r="A119" s="104">
        <v>321</v>
      </c>
      <c r="B119" s="14" t="s">
        <v>130</v>
      </c>
      <c r="C119" s="127"/>
    </row>
    <row r="120" spans="1:3" x14ac:dyDescent="0.25">
      <c r="A120" s="104">
        <v>322</v>
      </c>
      <c r="B120" s="14" t="s">
        <v>131</v>
      </c>
      <c r="C120" s="127">
        <v>102000</v>
      </c>
    </row>
    <row r="121" spans="1:3" x14ac:dyDescent="0.25">
      <c r="A121" s="104">
        <v>323</v>
      </c>
      <c r="B121" s="14" t="s">
        <v>132</v>
      </c>
      <c r="C121" s="127"/>
    </row>
    <row r="122" spans="1:3" x14ac:dyDescent="0.25">
      <c r="A122" s="104">
        <v>324</v>
      </c>
      <c r="B122" s="14" t="s">
        <v>133</v>
      </c>
      <c r="C122" s="127"/>
    </row>
    <row r="123" spans="1:3" x14ac:dyDescent="0.25">
      <c r="A123" s="104">
        <v>325</v>
      </c>
      <c r="B123" s="14" t="s">
        <v>134</v>
      </c>
      <c r="C123" s="127">
        <v>108000</v>
      </c>
    </row>
    <row r="124" spans="1:3" x14ac:dyDescent="0.25">
      <c r="A124" s="104">
        <v>326</v>
      </c>
      <c r="B124" s="14" t="s">
        <v>135</v>
      </c>
      <c r="C124" s="127"/>
    </row>
    <row r="125" spans="1:3" x14ac:dyDescent="0.25">
      <c r="A125" s="104">
        <v>327</v>
      </c>
      <c r="B125" s="14" t="s">
        <v>136</v>
      </c>
      <c r="C125" s="127"/>
    </row>
    <row r="126" spans="1:3" x14ac:dyDescent="0.25">
      <c r="A126" s="104">
        <v>328</v>
      </c>
      <c r="B126" s="14" t="s">
        <v>137</v>
      </c>
      <c r="C126" s="127"/>
    </row>
    <row r="127" spans="1:3" x14ac:dyDescent="0.25">
      <c r="A127" s="104">
        <v>329</v>
      </c>
      <c r="B127" s="14" t="s">
        <v>138</v>
      </c>
      <c r="C127" s="127">
        <v>400000</v>
      </c>
    </row>
    <row r="128" spans="1:3" ht="26.25" x14ac:dyDescent="0.25">
      <c r="A128" s="108">
        <v>3300</v>
      </c>
      <c r="B128" s="100" t="s">
        <v>139</v>
      </c>
      <c r="C128" s="126">
        <f>SUM(C129:C137)</f>
        <v>5369746.79</v>
      </c>
    </row>
    <row r="129" spans="1:3" x14ac:dyDescent="0.25">
      <c r="A129" s="104">
        <v>331</v>
      </c>
      <c r="B129" s="14" t="s">
        <v>140</v>
      </c>
      <c r="C129" s="127">
        <v>3000</v>
      </c>
    </row>
    <row r="130" spans="1:3" x14ac:dyDescent="0.25">
      <c r="A130" s="104">
        <v>332</v>
      </c>
      <c r="B130" s="14" t="s">
        <v>141</v>
      </c>
      <c r="C130" s="127">
        <v>192629.9</v>
      </c>
    </row>
    <row r="131" spans="1:3" ht="26.25" x14ac:dyDescent="0.25">
      <c r="A131" s="104">
        <v>333</v>
      </c>
      <c r="B131" s="14" t="s">
        <v>142</v>
      </c>
      <c r="C131" s="127"/>
    </row>
    <row r="132" spans="1:3" x14ac:dyDescent="0.25">
      <c r="A132" s="104">
        <v>334</v>
      </c>
      <c r="B132" s="14" t="s">
        <v>143</v>
      </c>
      <c r="C132" s="127">
        <v>45000</v>
      </c>
    </row>
    <row r="133" spans="1:3" x14ac:dyDescent="0.25">
      <c r="A133" s="104">
        <v>335</v>
      </c>
      <c r="B133" s="14" t="s">
        <v>144</v>
      </c>
      <c r="C133" s="127"/>
    </row>
    <row r="134" spans="1:3" x14ac:dyDescent="0.25">
      <c r="A134" s="104">
        <v>336</v>
      </c>
      <c r="B134" s="14" t="s">
        <v>145</v>
      </c>
      <c r="C134" s="127">
        <v>127000</v>
      </c>
    </row>
    <row r="135" spans="1:3" x14ac:dyDescent="0.25">
      <c r="A135" s="104">
        <v>337</v>
      </c>
      <c r="B135" s="14" t="s">
        <v>146</v>
      </c>
      <c r="C135" s="127"/>
    </row>
    <row r="136" spans="1:3" x14ac:dyDescent="0.25">
      <c r="A136" s="104">
        <v>338</v>
      </c>
      <c r="B136" s="14" t="s">
        <v>147</v>
      </c>
      <c r="C136" s="127">
        <v>1047000</v>
      </c>
    </row>
    <row r="137" spans="1:3" x14ac:dyDescent="0.25">
      <c r="A137" s="104">
        <v>339</v>
      </c>
      <c r="B137" s="14" t="s">
        <v>148</v>
      </c>
      <c r="C137" s="127">
        <v>3955116.89</v>
      </c>
    </row>
    <row r="138" spans="1:3" x14ac:dyDescent="0.25">
      <c r="A138" s="108">
        <v>3400</v>
      </c>
      <c r="B138" s="100" t="s">
        <v>149</v>
      </c>
      <c r="C138" s="126">
        <f>SUM(C139:C147)</f>
        <v>215000</v>
      </c>
    </row>
    <row r="139" spans="1:3" x14ac:dyDescent="0.25">
      <c r="A139" s="104">
        <v>341</v>
      </c>
      <c r="B139" s="14" t="s">
        <v>150</v>
      </c>
      <c r="C139" s="127">
        <v>38000</v>
      </c>
    </row>
    <row r="140" spans="1:3" x14ac:dyDescent="0.25">
      <c r="A140" s="104">
        <v>342</v>
      </c>
      <c r="B140" s="14" t="s">
        <v>151</v>
      </c>
      <c r="C140" s="127"/>
    </row>
    <row r="141" spans="1:3" x14ac:dyDescent="0.25">
      <c r="A141" s="104">
        <v>343</v>
      </c>
      <c r="B141" s="14" t="s">
        <v>152</v>
      </c>
      <c r="C141" s="127"/>
    </row>
    <row r="142" spans="1:3" x14ac:dyDescent="0.25">
      <c r="A142" s="104">
        <v>344</v>
      </c>
      <c r="B142" s="14" t="s">
        <v>153</v>
      </c>
      <c r="C142" s="127"/>
    </row>
    <row r="143" spans="1:3" x14ac:dyDescent="0.25">
      <c r="A143" s="104">
        <v>345</v>
      </c>
      <c r="B143" s="14" t="s">
        <v>154</v>
      </c>
      <c r="C143" s="127">
        <v>121000</v>
      </c>
    </row>
    <row r="144" spans="1:3" x14ac:dyDescent="0.25">
      <c r="A144" s="104">
        <v>346</v>
      </c>
      <c r="B144" s="14" t="s">
        <v>155</v>
      </c>
      <c r="C144" s="127"/>
    </row>
    <row r="145" spans="1:3" x14ac:dyDescent="0.25">
      <c r="A145" s="104">
        <v>347</v>
      </c>
      <c r="B145" s="14" t="s">
        <v>156</v>
      </c>
      <c r="C145" s="127">
        <v>56000</v>
      </c>
    </row>
    <row r="146" spans="1:3" x14ac:dyDescent="0.25">
      <c r="A146" s="104">
        <v>348</v>
      </c>
      <c r="B146" s="14" t="s">
        <v>157</v>
      </c>
      <c r="C146" s="127"/>
    </row>
    <row r="147" spans="1:3" x14ac:dyDescent="0.25">
      <c r="A147" s="104">
        <v>349</v>
      </c>
      <c r="B147" s="14" t="s">
        <v>158</v>
      </c>
      <c r="C147" s="127"/>
    </row>
    <row r="148" spans="1:3" ht="26.25" x14ac:dyDescent="0.25">
      <c r="A148" s="108">
        <v>3500</v>
      </c>
      <c r="B148" s="100" t="s">
        <v>159</v>
      </c>
      <c r="C148" s="126">
        <f>SUM(C149:C157)</f>
        <v>1204970.1000000001</v>
      </c>
    </row>
    <row r="149" spans="1:3" x14ac:dyDescent="0.25">
      <c r="A149" s="104">
        <v>351</v>
      </c>
      <c r="B149" s="14" t="s">
        <v>160</v>
      </c>
      <c r="C149" s="127">
        <v>135000</v>
      </c>
    </row>
    <row r="150" spans="1:3" ht="26.25" x14ac:dyDescent="0.25">
      <c r="A150" s="104">
        <v>352</v>
      </c>
      <c r="B150" s="14" t="s">
        <v>161</v>
      </c>
      <c r="C150" s="127">
        <v>66000</v>
      </c>
    </row>
    <row r="151" spans="1:3" ht="26.25" x14ac:dyDescent="0.25">
      <c r="A151" s="104">
        <v>353</v>
      </c>
      <c r="B151" s="14" t="s">
        <v>162</v>
      </c>
      <c r="C151" s="127">
        <v>31000</v>
      </c>
    </row>
    <row r="152" spans="1:3" ht="26.25" x14ac:dyDescent="0.25">
      <c r="A152" s="104">
        <v>354</v>
      </c>
      <c r="B152" s="14" t="s">
        <v>163</v>
      </c>
      <c r="C152" s="127"/>
    </row>
    <row r="153" spans="1:3" x14ac:dyDescent="0.25">
      <c r="A153" s="104">
        <v>355</v>
      </c>
      <c r="B153" s="14" t="s">
        <v>164</v>
      </c>
      <c r="C153" s="127">
        <v>50000</v>
      </c>
    </row>
    <row r="154" spans="1:3" x14ac:dyDescent="0.25">
      <c r="A154" s="104">
        <v>356</v>
      </c>
      <c r="B154" s="14" t="s">
        <v>165</v>
      </c>
      <c r="C154" s="127"/>
    </row>
    <row r="155" spans="1:3" ht="26.25" x14ac:dyDescent="0.25">
      <c r="A155" s="104">
        <v>357</v>
      </c>
      <c r="B155" s="14" t="s">
        <v>166</v>
      </c>
      <c r="C155" s="127">
        <v>74000</v>
      </c>
    </row>
    <row r="156" spans="1:3" x14ac:dyDescent="0.25">
      <c r="A156" s="104">
        <v>358</v>
      </c>
      <c r="B156" s="14" t="s">
        <v>167</v>
      </c>
      <c r="C156" s="127">
        <v>694970.1</v>
      </c>
    </row>
    <row r="157" spans="1:3" x14ac:dyDescent="0.25">
      <c r="A157" s="104">
        <v>359</v>
      </c>
      <c r="B157" s="14" t="s">
        <v>168</v>
      </c>
      <c r="C157" s="127">
        <v>154000</v>
      </c>
    </row>
    <row r="158" spans="1:3" x14ac:dyDescent="0.25">
      <c r="A158" s="108">
        <v>3600</v>
      </c>
      <c r="B158" s="100" t="s">
        <v>169</v>
      </c>
      <c r="C158" s="126">
        <f>SUM(C159:C165)</f>
        <v>662500</v>
      </c>
    </row>
    <row r="159" spans="1:3" ht="26.25" x14ac:dyDescent="0.25">
      <c r="A159" s="104">
        <v>361</v>
      </c>
      <c r="B159" s="14" t="s">
        <v>170</v>
      </c>
      <c r="C159" s="127">
        <f>270000+59000</f>
        <v>329000</v>
      </c>
    </row>
    <row r="160" spans="1:3" ht="26.25" x14ac:dyDescent="0.25">
      <c r="A160" s="104">
        <v>362</v>
      </c>
      <c r="B160" s="14" t="s">
        <v>171</v>
      </c>
      <c r="C160" s="127">
        <v>325000</v>
      </c>
    </row>
    <row r="161" spans="1:3" ht="26.25" x14ac:dyDescent="0.25">
      <c r="A161" s="104">
        <v>363</v>
      </c>
      <c r="B161" s="14" t="s">
        <v>172</v>
      </c>
      <c r="C161" s="127"/>
    </row>
    <row r="162" spans="1:3" x14ac:dyDescent="0.25">
      <c r="A162" s="104">
        <v>364</v>
      </c>
      <c r="B162" s="14" t="s">
        <v>173</v>
      </c>
      <c r="C162" s="127">
        <v>3500</v>
      </c>
    </row>
    <row r="163" spans="1:3" x14ac:dyDescent="0.25">
      <c r="A163" s="104">
        <v>365</v>
      </c>
      <c r="B163" s="14" t="s">
        <v>174</v>
      </c>
      <c r="C163" s="127"/>
    </row>
    <row r="164" spans="1:3" x14ac:dyDescent="0.25">
      <c r="A164" s="104">
        <v>366</v>
      </c>
      <c r="B164" s="14" t="s">
        <v>175</v>
      </c>
      <c r="C164" s="127"/>
    </row>
    <row r="165" spans="1:3" x14ac:dyDescent="0.25">
      <c r="A165" s="104">
        <v>369</v>
      </c>
      <c r="B165" s="14" t="s">
        <v>176</v>
      </c>
      <c r="C165" s="127">
        <v>5000</v>
      </c>
    </row>
    <row r="166" spans="1:3" x14ac:dyDescent="0.25">
      <c r="A166" s="108">
        <v>3700</v>
      </c>
      <c r="B166" s="100" t="s">
        <v>177</v>
      </c>
      <c r="C166" s="126">
        <f>SUM(C167:C175)</f>
        <v>93527.1</v>
      </c>
    </row>
    <row r="167" spans="1:3" x14ac:dyDescent="0.25">
      <c r="A167" s="104">
        <v>371</v>
      </c>
      <c r="B167" s="14" t="s">
        <v>178</v>
      </c>
      <c r="C167" s="127"/>
    </row>
    <row r="168" spans="1:3" x14ac:dyDescent="0.25">
      <c r="A168" s="104">
        <v>372</v>
      </c>
      <c r="B168" s="14" t="s">
        <v>179</v>
      </c>
      <c r="C168" s="127">
        <v>38527.1</v>
      </c>
    </row>
    <row r="169" spans="1:3" x14ac:dyDescent="0.25">
      <c r="A169" s="104">
        <v>373</v>
      </c>
      <c r="B169" s="14" t="s">
        <v>180</v>
      </c>
      <c r="C169" s="127"/>
    </row>
    <row r="170" spans="1:3" x14ac:dyDescent="0.25">
      <c r="A170" s="104">
        <v>374</v>
      </c>
      <c r="B170" s="14" t="s">
        <v>181</v>
      </c>
      <c r="C170" s="127"/>
    </row>
    <row r="171" spans="1:3" x14ac:dyDescent="0.25">
      <c r="A171" s="104">
        <v>375</v>
      </c>
      <c r="B171" s="14" t="s">
        <v>182</v>
      </c>
      <c r="C171" s="127">
        <v>55000</v>
      </c>
    </row>
    <row r="172" spans="1:3" x14ac:dyDescent="0.25">
      <c r="A172" s="104">
        <v>376</v>
      </c>
      <c r="B172" s="14" t="s">
        <v>183</v>
      </c>
      <c r="C172" s="127"/>
    </row>
    <row r="173" spans="1:3" x14ac:dyDescent="0.25">
      <c r="A173" s="104">
        <v>377</v>
      </c>
      <c r="B173" s="14" t="s">
        <v>184</v>
      </c>
      <c r="C173" s="127"/>
    </row>
    <row r="174" spans="1:3" x14ac:dyDescent="0.25">
      <c r="A174" s="104">
        <v>378</v>
      </c>
      <c r="B174" s="14" t="s">
        <v>185</v>
      </c>
      <c r="C174" s="127"/>
    </row>
    <row r="175" spans="1:3" x14ac:dyDescent="0.25">
      <c r="A175" s="104">
        <v>379</v>
      </c>
      <c r="B175" s="14" t="s">
        <v>186</v>
      </c>
      <c r="C175" s="127"/>
    </row>
    <row r="176" spans="1:3" x14ac:dyDescent="0.25">
      <c r="A176" s="108">
        <v>3800</v>
      </c>
      <c r="B176" s="100" t="s">
        <v>187</v>
      </c>
      <c r="C176" s="126">
        <f>SUM(C177:C181)</f>
        <v>1344000</v>
      </c>
    </row>
    <row r="177" spans="1:3" x14ac:dyDescent="0.25">
      <c r="A177" s="104">
        <v>381</v>
      </c>
      <c r="B177" s="14" t="s">
        <v>188</v>
      </c>
      <c r="C177" s="127"/>
    </row>
    <row r="178" spans="1:3" x14ac:dyDescent="0.25">
      <c r="A178" s="104">
        <v>382</v>
      </c>
      <c r="B178" s="14" t="s">
        <v>189</v>
      </c>
      <c r="C178" s="127">
        <v>1301000</v>
      </c>
    </row>
    <row r="179" spans="1:3" x14ac:dyDescent="0.25">
      <c r="A179" s="104">
        <v>383</v>
      </c>
      <c r="B179" s="14" t="s">
        <v>190</v>
      </c>
      <c r="C179" s="127"/>
    </row>
    <row r="180" spans="1:3" x14ac:dyDescent="0.25">
      <c r="A180" s="104">
        <v>384</v>
      </c>
      <c r="B180" s="14" t="s">
        <v>191</v>
      </c>
      <c r="C180" s="127">
        <v>30000</v>
      </c>
    </row>
    <row r="181" spans="1:3" x14ac:dyDescent="0.25">
      <c r="A181" s="104">
        <v>385</v>
      </c>
      <c r="B181" s="14" t="s">
        <v>192</v>
      </c>
      <c r="C181" s="127">
        <v>13000</v>
      </c>
    </row>
    <row r="182" spans="1:3" x14ac:dyDescent="0.25">
      <c r="A182" s="108">
        <v>3900</v>
      </c>
      <c r="B182" s="100" t="s">
        <v>193</v>
      </c>
      <c r="C182" s="126">
        <f>SUM(C183:C191)</f>
        <v>273793.83999999997</v>
      </c>
    </row>
    <row r="183" spans="1:3" x14ac:dyDescent="0.25">
      <c r="A183" s="104">
        <v>391</v>
      </c>
      <c r="B183" s="14" t="s">
        <v>194</v>
      </c>
      <c r="C183" s="127"/>
    </row>
    <row r="184" spans="1:3" x14ac:dyDescent="0.25">
      <c r="A184" s="104">
        <v>392</v>
      </c>
      <c r="B184" s="14" t="s">
        <v>195</v>
      </c>
      <c r="C184" s="127">
        <v>47500</v>
      </c>
    </row>
    <row r="185" spans="1:3" x14ac:dyDescent="0.25">
      <c r="A185" s="104">
        <v>393</v>
      </c>
      <c r="B185" s="14" t="s">
        <v>196</v>
      </c>
      <c r="C185" s="127"/>
    </row>
    <row r="186" spans="1:3" x14ac:dyDescent="0.25">
      <c r="A186" s="104">
        <v>394</v>
      </c>
      <c r="B186" s="14" t="s">
        <v>197</v>
      </c>
      <c r="C186" s="127"/>
    </row>
    <row r="187" spans="1:3" x14ac:dyDescent="0.25">
      <c r="A187" s="104">
        <v>395</v>
      </c>
      <c r="B187" s="14" t="s">
        <v>198</v>
      </c>
      <c r="C187" s="127"/>
    </row>
    <row r="188" spans="1:3" x14ac:dyDescent="0.25">
      <c r="A188" s="104">
        <v>396</v>
      </c>
      <c r="B188" s="14" t="s">
        <v>199</v>
      </c>
      <c r="C188" s="127"/>
    </row>
    <row r="189" spans="1:3" x14ac:dyDescent="0.25">
      <c r="A189" s="104">
        <v>397</v>
      </c>
      <c r="B189" s="14" t="s">
        <v>200</v>
      </c>
      <c r="C189" s="127"/>
    </row>
    <row r="190" spans="1:3" x14ac:dyDescent="0.25">
      <c r="A190" s="104">
        <v>398</v>
      </c>
      <c r="B190" s="14" t="s">
        <v>201</v>
      </c>
      <c r="C190" s="127">
        <v>226293.84</v>
      </c>
    </row>
    <row r="191" spans="1:3" x14ac:dyDescent="0.25">
      <c r="A191" s="104">
        <v>399</v>
      </c>
      <c r="B191" s="14" t="s">
        <v>202</v>
      </c>
      <c r="C191" s="127"/>
    </row>
    <row r="192" spans="1:3" x14ac:dyDescent="0.25">
      <c r="A192" s="120">
        <v>4000</v>
      </c>
      <c r="B192" s="99" t="s">
        <v>203</v>
      </c>
      <c r="C192" s="128">
        <f>+C193+C203+C209+C219+C228+C232+C240+C242+C248</f>
        <v>229200</v>
      </c>
    </row>
    <row r="193" spans="1:3" x14ac:dyDescent="0.25">
      <c r="A193" s="108">
        <v>4100</v>
      </c>
      <c r="B193" s="100" t="s">
        <v>204</v>
      </c>
      <c r="C193" s="126">
        <f>SUM(C194:C202)</f>
        <v>0</v>
      </c>
    </row>
    <row r="194" spans="1:3" x14ac:dyDescent="0.25">
      <c r="A194" s="104">
        <v>411</v>
      </c>
      <c r="B194" s="14" t="s">
        <v>205</v>
      </c>
      <c r="C194" s="127"/>
    </row>
    <row r="195" spans="1:3" x14ac:dyDescent="0.25">
      <c r="A195" s="104">
        <v>412</v>
      </c>
      <c r="B195" s="14" t="s">
        <v>206</v>
      </c>
      <c r="C195" s="127"/>
    </row>
    <row r="196" spans="1:3" x14ac:dyDescent="0.25">
      <c r="A196" s="104">
        <v>413</v>
      </c>
      <c r="B196" s="14" t="s">
        <v>207</v>
      </c>
      <c r="C196" s="127"/>
    </row>
    <row r="197" spans="1:3" x14ac:dyDescent="0.25">
      <c r="A197" s="104">
        <v>414</v>
      </c>
      <c r="B197" s="14" t="s">
        <v>208</v>
      </c>
      <c r="C197" s="127"/>
    </row>
    <row r="198" spans="1:3" ht="26.25" x14ac:dyDescent="0.25">
      <c r="A198" s="104">
        <v>415</v>
      </c>
      <c r="B198" s="14" t="s">
        <v>209</v>
      </c>
      <c r="C198" s="127"/>
    </row>
    <row r="199" spans="1:3" ht="26.25" x14ac:dyDescent="0.25">
      <c r="A199" s="104">
        <v>416</v>
      </c>
      <c r="B199" s="14" t="s">
        <v>210</v>
      </c>
      <c r="C199" s="127"/>
    </row>
    <row r="200" spans="1:3" ht="26.25" x14ac:dyDescent="0.25">
      <c r="A200" s="104">
        <v>417</v>
      </c>
      <c r="B200" s="14" t="s">
        <v>211</v>
      </c>
      <c r="C200" s="127"/>
    </row>
    <row r="201" spans="1:3" ht="26.25" x14ac:dyDescent="0.25">
      <c r="A201" s="104">
        <v>418</v>
      </c>
      <c r="B201" s="14" t="s">
        <v>212</v>
      </c>
      <c r="C201" s="127"/>
    </row>
    <row r="202" spans="1:3" x14ac:dyDescent="0.25">
      <c r="A202" s="104">
        <v>419</v>
      </c>
      <c r="B202" s="14" t="s">
        <v>213</v>
      </c>
      <c r="C202" s="127"/>
    </row>
    <row r="203" spans="1:3" x14ac:dyDescent="0.25">
      <c r="A203" s="108">
        <v>4200</v>
      </c>
      <c r="B203" s="100" t="s">
        <v>214</v>
      </c>
      <c r="C203" s="126">
        <f>SUM(C204:C208)</f>
        <v>0</v>
      </c>
    </row>
    <row r="204" spans="1:3" ht="26.25" x14ac:dyDescent="0.25">
      <c r="A204" s="104">
        <v>421</v>
      </c>
      <c r="B204" s="14" t="s">
        <v>215</v>
      </c>
      <c r="C204" s="127"/>
    </row>
    <row r="205" spans="1:3" ht="26.25" x14ac:dyDescent="0.25">
      <c r="A205" s="104">
        <v>422</v>
      </c>
      <c r="B205" s="14" t="s">
        <v>216</v>
      </c>
      <c r="C205" s="127"/>
    </row>
    <row r="206" spans="1:3" x14ac:dyDescent="0.25">
      <c r="A206" s="104">
        <v>423</v>
      </c>
      <c r="B206" s="14" t="s">
        <v>217</v>
      </c>
      <c r="C206" s="127"/>
    </row>
    <row r="207" spans="1:3" x14ac:dyDescent="0.25">
      <c r="A207" s="104">
        <v>424</v>
      </c>
      <c r="B207" s="14" t="s">
        <v>218</v>
      </c>
      <c r="C207" s="127"/>
    </row>
    <row r="208" spans="1:3" x14ac:dyDescent="0.25">
      <c r="A208" s="104">
        <v>425</v>
      </c>
      <c r="B208" s="14" t="s">
        <v>219</v>
      </c>
      <c r="C208" s="127"/>
    </row>
    <row r="209" spans="1:3" x14ac:dyDescent="0.25">
      <c r="A209" s="108">
        <v>4300</v>
      </c>
      <c r="B209" s="100" t="s">
        <v>220</v>
      </c>
      <c r="C209" s="126">
        <f>SUM(C210:C218)</f>
        <v>0</v>
      </c>
    </row>
    <row r="210" spans="1:3" x14ac:dyDescent="0.25">
      <c r="A210" s="104">
        <v>431</v>
      </c>
      <c r="B210" s="14" t="s">
        <v>221</v>
      </c>
      <c r="C210" s="127"/>
    </row>
    <row r="211" spans="1:3" x14ac:dyDescent="0.25">
      <c r="A211" s="104">
        <v>432</v>
      </c>
      <c r="B211" s="14" t="s">
        <v>222</v>
      </c>
      <c r="C211" s="127"/>
    </row>
    <row r="212" spans="1:3" x14ac:dyDescent="0.25">
      <c r="A212" s="104">
        <v>433</v>
      </c>
      <c r="B212" s="14" t="s">
        <v>223</v>
      </c>
      <c r="C212" s="127"/>
    </row>
    <row r="213" spans="1:3" x14ac:dyDescent="0.25">
      <c r="A213" s="104">
        <v>434</v>
      </c>
      <c r="B213" s="14" t="s">
        <v>224</v>
      </c>
      <c r="C213" s="127"/>
    </row>
    <row r="214" spans="1:3" x14ac:dyDescent="0.25">
      <c r="A214" s="104">
        <v>435</v>
      </c>
      <c r="B214" s="14" t="s">
        <v>225</v>
      </c>
      <c r="C214" s="127"/>
    </row>
    <row r="215" spans="1:3" x14ac:dyDescent="0.25">
      <c r="A215" s="104">
        <v>436</v>
      </c>
      <c r="B215" s="14" t="s">
        <v>226</v>
      </c>
      <c r="C215" s="127"/>
    </row>
    <row r="216" spans="1:3" x14ac:dyDescent="0.25">
      <c r="A216" s="104">
        <v>437</v>
      </c>
      <c r="B216" s="14" t="s">
        <v>227</v>
      </c>
      <c r="C216" s="127"/>
    </row>
    <row r="217" spans="1:3" x14ac:dyDescent="0.25">
      <c r="A217" s="104">
        <v>438</v>
      </c>
      <c r="B217" s="14" t="s">
        <v>228</v>
      </c>
      <c r="C217" s="127"/>
    </row>
    <row r="218" spans="1:3" x14ac:dyDescent="0.25">
      <c r="A218" s="104">
        <v>439</v>
      </c>
      <c r="B218" s="14" t="s">
        <v>229</v>
      </c>
      <c r="C218" s="127"/>
    </row>
    <row r="219" spans="1:3" x14ac:dyDescent="0.25">
      <c r="A219" s="108">
        <v>4400</v>
      </c>
      <c r="B219" s="100" t="s">
        <v>230</v>
      </c>
      <c r="C219" s="126">
        <f>SUM(C220:C227)</f>
        <v>229200</v>
      </c>
    </row>
    <row r="220" spans="1:3" x14ac:dyDescent="0.25">
      <c r="A220" s="104">
        <v>441</v>
      </c>
      <c r="B220" s="14" t="s">
        <v>231</v>
      </c>
      <c r="C220" s="127">
        <f>120000+85200</f>
        <v>205200</v>
      </c>
    </row>
    <row r="221" spans="1:3" x14ac:dyDescent="0.25">
      <c r="A221" s="104">
        <v>442</v>
      </c>
      <c r="B221" s="14" t="s">
        <v>232</v>
      </c>
      <c r="C221" s="127"/>
    </row>
    <row r="222" spans="1:3" x14ac:dyDescent="0.25">
      <c r="A222" s="104">
        <v>443</v>
      </c>
      <c r="B222" s="14" t="s">
        <v>233</v>
      </c>
      <c r="C222" s="127"/>
    </row>
    <row r="223" spans="1:3" x14ac:dyDescent="0.25">
      <c r="A223" s="104">
        <v>444</v>
      </c>
      <c r="B223" s="14" t="s">
        <v>234</v>
      </c>
      <c r="C223" s="127"/>
    </row>
    <row r="224" spans="1:3" x14ac:dyDescent="0.25">
      <c r="A224" s="104">
        <v>445</v>
      </c>
      <c r="B224" s="14" t="s">
        <v>235</v>
      </c>
      <c r="C224" s="127">
        <v>24000</v>
      </c>
    </row>
    <row r="225" spans="1:3" x14ac:dyDescent="0.25">
      <c r="A225" s="104">
        <v>446</v>
      </c>
      <c r="B225" s="14" t="s">
        <v>236</v>
      </c>
      <c r="C225" s="127"/>
    </row>
    <row r="226" spans="1:3" x14ac:dyDescent="0.25">
      <c r="A226" s="104">
        <v>447</v>
      </c>
      <c r="B226" s="14" t="s">
        <v>237</v>
      </c>
      <c r="C226" s="127"/>
    </row>
    <row r="227" spans="1:3" x14ac:dyDescent="0.25">
      <c r="A227" s="104">
        <v>448</v>
      </c>
      <c r="B227" s="14" t="s">
        <v>238</v>
      </c>
      <c r="C227" s="127"/>
    </row>
    <row r="228" spans="1:3" x14ac:dyDescent="0.25">
      <c r="A228" s="108">
        <v>4500</v>
      </c>
      <c r="B228" s="100" t="s">
        <v>239</v>
      </c>
      <c r="C228" s="126">
        <f>SUM(C229:C231)</f>
        <v>0</v>
      </c>
    </row>
    <row r="229" spans="1:3" x14ac:dyDescent="0.25">
      <c r="A229" s="104">
        <v>451</v>
      </c>
      <c r="B229" s="14" t="s">
        <v>240</v>
      </c>
      <c r="C229" s="127"/>
    </row>
    <row r="230" spans="1:3" x14ac:dyDescent="0.25">
      <c r="A230" s="104">
        <v>452</v>
      </c>
      <c r="B230" s="14" t="s">
        <v>241</v>
      </c>
      <c r="C230" s="127"/>
    </row>
    <row r="231" spans="1:3" x14ac:dyDescent="0.25">
      <c r="A231" s="104">
        <v>459</v>
      </c>
      <c r="B231" s="14" t="s">
        <v>242</v>
      </c>
      <c r="C231" s="127"/>
    </row>
    <row r="232" spans="1:3" x14ac:dyDescent="0.25">
      <c r="A232" s="108">
        <v>4600</v>
      </c>
      <c r="B232" s="100" t="s">
        <v>243</v>
      </c>
      <c r="C232" s="126">
        <f>SUM(C233:C239)</f>
        <v>0</v>
      </c>
    </row>
    <row r="233" spans="1:3" x14ac:dyDescent="0.25">
      <c r="A233" s="104">
        <v>461</v>
      </c>
      <c r="B233" s="14" t="s">
        <v>244</v>
      </c>
      <c r="C233" s="127"/>
    </row>
    <row r="234" spans="1:3" x14ac:dyDescent="0.25">
      <c r="A234" s="104">
        <v>462</v>
      </c>
      <c r="B234" s="14" t="s">
        <v>245</v>
      </c>
      <c r="C234" s="127"/>
    </row>
    <row r="235" spans="1:3" x14ac:dyDescent="0.25">
      <c r="A235" s="104">
        <v>463</v>
      </c>
      <c r="B235" s="14" t="s">
        <v>246</v>
      </c>
      <c r="C235" s="127"/>
    </row>
    <row r="236" spans="1:3" ht="26.25" x14ac:dyDescent="0.25">
      <c r="A236" s="104">
        <v>464</v>
      </c>
      <c r="B236" s="14" t="s">
        <v>247</v>
      </c>
      <c r="C236" s="127"/>
    </row>
    <row r="237" spans="1:3" ht="26.25" x14ac:dyDescent="0.25">
      <c r="A237" s="104">
        <v>465</v>
      </c>
      <c r="B237" s="14" t="s">
        <v>248</v>
      </c>
      <c r="C237" s="127"/>
    </row>
    <row r="238" spans="1:3" x14ac:dyDescent="0.25">
      <c r="A238" s="104">
        <v>466</v>
      </c>
      <c r="B238" s="14" t="s">
        <v>249</v>
      </c>
      <c r="C238" s="127"/>
    </row>
    <row r="239" spans="1:3" x14ac:dyDescent="0.25">
      <c r="A239" s="104">
        <v>469</v>
      </c>
      <c r="B239" s="14" t="s">
        <v>250</v>
      </c>
      <c r="C239" s="127"/>
    </row>
    <row r="240" spans="1:3" x14ac:dyDescent="0.25">
      <c r="A240" s="108">
        <v>4700</v>
      </c>
      <c r="B240" s="100" t="s">
        <v>251</v>
      </c>
      <c r="C240" s="126">
        <f>+C241</f>
        <v>0</v>
      </c>
    </row>
    <row r="241" spans="1:3" x14ac:dyDescent="0.25">
      <c r="A241" s="104">
        <v>471</v>
      </c>
      <c r="B241" s="14" t="s">
        <v>252</v>
      </c>
      <c r="C241" s="127"/>
    </row>
    <row r="242" spans="1:3" x14ac:dyDescent="0.25">
      <c r="A242" s="108">
        <v>4800</v>
      </c>
      <c r="B242" s="100" t="s">
        <v>253</v>
      </c>
      <c r="C242" s="126">
        <f>SUM(C243:C247)</f>
        <v>0</v>
      </c>
    </row>
    <row r="243" spans="1:3" x14ac:dyDescent="0.25">
      <c r="A243" s="104">
        <v>481</v>
      </c>
      <c r="B243" s="14" t="s">
        <v>254</v>
      </c>
      <c r="C243" s="127"/>
    </row>
    <row r="244" spans="1:3" x14ac:dyDescent="0.25">
      <c r="A244" s="104">
        <v>482</v>
      </c>
      <c r="B244" s="14" t="s">
        <v>255</v>
      </c>
      <c r="C244" s="127"/>
    </row>
    <row r="245" spans="1:3" x14ac:dyDescent="0.25">
      <c r="A245" s="104">
        <v>483</v>
      </c>
      <c r="B245" s="14" t="s">
        <v>256</v>
      </c>
      <c r="C245" s="127"/>
    </row>
    <row r="246" spans="1:3" x14ac:dyDescent="0.25">
      <c r="A246" s="104">
        <v>484</v>
      </c>
      <c r="B246" s="14" t="s">
        <v>257</v>
      </c>
      <c r="C246" s="127"/>
    </row>
    <row r="247" spans="1:3" x14ac:dyDescent="0.25">
      <c r="A247" s="104">
        <v>485</v>
      </c>
      <c r="B247" s="14" t="s">
        <v>258</v>
      </c>
      <c r="C247" s="127"/>
    </row>
    <row r="248" spans="1:3" x14ac:dyDescent="0.25">
      <c r="A248" s="108">
        <v>4900</v>
      </c>
      <c r="B248" s="100" t="s">
        <v>259</v>
      </c>
      <c r="C248" s="126">
        <f>SUM(C249:C251)</f>
        <v>0</v>
      </c>
    </row>
    <row r="249" spans="1:3" x14ac:dyDescent="0.25">
      <c r="A249" s="104">
        <v>491</v>
      </c>
      <c r="B249" s="14" t="s">
        <v>260</v>
      </c>
      <c r="C249" s="127"/>
    </row>
    <row r="250" spans="1:3" x14ac:dyDescent="0.25">
      <c r="A250" s="104">
        <v>492</v>
      </c>
      <c r="B250" s="14" t="s">
        <v>261</v>
      </c>
      <c r="C250" s="127"/>
    </row>
    <row r="251" spans="1:3" x14ac:dyDescent="0.25">
      <c r="A251" s="104">
        <v>493</v>
      </c>
      <c r="B251" s="14" t="s">
        <v>262</v>
      </c>
      <c r="C251" s="127"/>
    </row>
    <row r="252" spans="1:3" x14ac:dyDescent="0.25">
      <c r="A252" s="120">
        <v>5000</v>
      </c>
      <c r="B252" s="99" t="s">
        <v>263</v>
      </c>
      <c r="C252" s="128">
        <f>+C253+C260+C265+C268+C275+C277+C286+C296+C301</f>
        <v>3368000</v>
      </c>
    </row>
    <row r="253" spans="1:3" x14ac:dyDescent="0.25">
      <c r="A253" s="108">
        <v>5100</v>
      </c>
      <c r="B253" s="100" t="s">
        <v>264</v>
      </c>
      <c r="C253" s="126">
        <f>SUM(C254:C259)</f>
        <v>3368000</v>
      </c>
    </row>
    <row r="254" spans="1:3" x14ac:dyDescent="0.25">
      <c r="A254" s="104">
        <v>511</v>
      </c>
      <c r="B254" s="14" t="s">
        <v>265</v>
      </c>
      <c r="C254" s="127"/>
    </row>
    <row r="255" spans="1:3" x14ac:dyDescent="0.25">
      <c r="A255" s="104">
        <v>512</v>
      </c>
      <c r="B255" s="14" t="s">
        <v>266</v>
      </c>
      <c r="C255" s="127"/>
    </row>
    <row r="256" spans="1:3" x14ac:dyDescent="0.25">
      <c r="A256" s="104">
        <v>513</v>
      </c>
      <c r="B256" s="14" t="s">
        <v>267</v>
      </c>
      <c r="C256" s="127">
        <v>2900000</v>
      </c>
    </row>
    <row r="257" spans="1:3" x14ac:dyDescent="0.25">
      <c r="A257" s="104">
        <v>514</v>
      </c>
      <c r="B257" s="14" t="s">
        <v>268</v>
      </c>
      <c r="C257" s="127"/>
    </row>
    <row r="258" spans="1:3" x14ac:dyDescent="0.25">
      <c r="A258" s="104">
        <v>515</v>
      </c>
      <c r="B258" s="14" t="s">
        <v>269</v>
      </c>
      <c r="C258" s="127"/>
    </row>
    <row r="259" spans="1:3" x14ac:dyDescent="0.25">
      <c r="A259" s="104">
        <v>519</v>
      </c>
      <c r="B259" s="14" t="s">
        <v>270</v>
      </c>
      <c r="C259" s="127">
        <v>468000</v>
      </c>
    </row>
    <row r="260" spans="1:3" x14ac:dyDescent="0.25">
      <c r="A260" s="108">
        <v>5200</v>
      </c>
      <c r="B260" s="100" t="s">
        <v>271</v>
      </c>
      <c r="C260" s="126">
        <f>SUM(C261:C264)</f>
        <v>0</v>
      </c>
    </row>
    <row r="261" spans="1:3" x14ac:dyDescent="0.25">
      <c r="A261" s="104">
        <v>521</v>
      </c>
      <c r="B261" s="14" t="s">
        <v>272</v>
      </c>
      <c r="C261" s="127"/>
    </row>
    <row r="262" spans="1:3" x14ac:dyDescent="0.25">
      <c r="A262" s="104">
        <v>522</v>
      </c>
      <c r="B262" s="14" t="s">
        <v>273</v>
      </c>
      <c r="C262" s="127"/>
    </row>
    <row r="263" spans="1:3" x14ac:dyDescent="0.25">
      <c r="A263" s="104">
        <v>523</v>
      </c>
      <c r="B263" s="14" t="s">
        <v>274</v>
      </c>
      <c r="C263" s="127"/>
    </row>
    <row r="264" spans="1:3" x14ac:dyDescent="0.25">
      <c r="A264" s="104">
        <v>529</v>
      </c>
      <c r="B264" s="14" t="s">
        <v>275</v>
      </c>
      <c r="C264" s="127"/>
    </row>
    <row r="265" spans="1:3" x14ac:dyDescent="0.25">
      <c r="A265" s="108">
        <v>5300</v>
      </c>
      <c r="B265" s="100" t="s">
        <v>276</v>
      </c>
      <c r="C265" s="126">
        <f>SUM(C266:C267)</f>
        <v>0</v>
      </c>
    </row>
    <row r="266" spans="1:3" x14ac:dyDescent="0.25">
      <c r="A266" s="104">
        <v>531</v>
      </c>
      <c r="B266" s="14" t="s">
        <v>277</v>
      </c>
      <c r="C266" s="127"/>
    </row>
    <row r="267" spans="1:3" x14ac:dyDescent="0.25">
      <c r="A267" s="104">
        <v>532</v>
      </c>
      <c r="B267" s="14" t="s">
        <v>278</v>
      </c>
      <c r="C267" s="127"/>
    </row>
    <row r="268" spans="1:3" x14ac:dyDescent="0.25">
      <c r="A268" s="108">
        <v>5400</v>
      </c>
      <c r="B268" s="100" t="s">
        <v>279</v>
      </c>
      <c r="C268" s="126">
        <f>SUM(C269:C274)</f>
        <v>0</v>
      </c>
    </row>
    <row r="269" spans="1:3" x14ac:dyDescent="0.25">
      <c r="A269" s="104">
        <v>541</v>
      </c>
      <c r="B269" s="14" t="s">
        <v>280</v>
      </c>
      <c r="C269" s="127"/>
    </row>
    <row r="270" spans="1:3" x14ac:dyDescent="0.25">
      <c r="A270" s="104">
        <v>542</v>
      </c>
      <c r="B270" s="14" t="s">
        <v>281</v>
      </c>
      <c r="C270" s="127"/>
    </row>
    <row r="271" spans="1:3" x14ac:dyDescent="0.25">
      <c r="A271" s="104">
        <v>543</v>
      </c>
      <c r="B271" s="14" t="s">
        <v>282</v>
      </c>
      <c r="C271" s="127"/>
    </row>
    <row r="272" spans="1:3" x14ac:dyDescent="0.25">
      <c r="A272" s="104">
        <v>544</v>
      </c>
      <c r="B272" s="14" t="s">
        <v>283</v>
      </c>
      <c r="C272" s="127"/>
    </row>
    <row r="273" spans="1:3" x14ac:dyDescent="0.25">
      <c r="A273" s="104">
        <v>545</v>
      </c>
      <c r="B273" s="14" t="s">
        <v>284</v>
      </c>
      <c r="C273" s="127"/>
    </row>
    <row r="274" spans="1:3" x14ac:dyDescent="0.25">
      <c r="A274" s="104">
        <v>549</v>
      </c>
      <c r="B274" s="14" t="s">
        <v>285</v>
      </c>
      <c r="C274" s="127"/>
    </row>
    <row r="275" spans="1:3" x14ac:dyDescent="0.25">
      <c r="A275" s="108">
        <v>5500</v>
      </c>
      <c r="B275" s="100" t="s">
        <v>286</v>
      </c>
      <c r="C275" s="126">
        <f>+C276</f>
        <v>0</v>
      </c>
    </row>
    <row r="276" spans="1:3" x14ac:dyDescent="0.25">
      <c r="A276" s="104">
        <v>551</v>
      </c>
      <c r="B276" s="14" t="s">
        <v>287</v>
      </c>
      <c r="C276" s="127"/>
    </row>
    <row r="277" spans="1:3" x14ac:dyDescent="0.25">
      <c r="A277" s="108">
        <v>5600</v>
      </c>
      <c r="B277" s="100" t="s">
        <v>288</v>
      </c>
      <c r="C277" s="126">
        <f>SUM(C278:C285)</f>
        <v>0</v>
      </c>
    </row>
    <row r="278" spans="1:3" x14ac:dyDescent="0.25">
      <c r="A278" s="104">
        <v>561</v>
      </c>
      <c r="B278" s="14" t="s">
        <v>289</v>
      </c>
      <c r="C278" s="127"/>
    </row>
    <row r="279" spans="1:3" x14ac:dyDescent="0.25">
      <c r="A279" s="104">
        <v>562</v>
      </c>
      <c r="B279" s="14" t="s">
        <v>290</v>
      </c>
      <c r="C279" s="127"/>
    </row>
    <row r="280" spans="1:3" x14ac:dyDescent="0.25">
      <c r="A280" s="104">
        <v>563</v>
      </c>
      <c r="B280" s="14" t="s">
        <v>291</v>
      </c>
      <c r="C280" s="127"/>
    </row>
    <row r="281" spans="1:3" ht="26.25" x14ac:dyDescent="0.25">
      <c r="A281" s="104">
        <v>564</v>
      </c>
      <c r="B281" s="14" t="s">
        <v>292</v>
      </c>
      <c r="C281" s="127"/>
    </row>
    <row r="282" spans="1:3" x14ac:dyDescent="0.25">
      <c r="A282" s="104">
        <v>565</v>
      </c>
      <c r="B282" s="14" t="s">
        <v>293</v>
      </c>
      <c r="C282" s="127"/>
    </row>
    <row r="283" spans="1:3" x14ac:dyDescent="0.25">
      <c r="A283" s="104">
        <v>566</v>
      </c>
      <c r="B283" s="14" t="s">
        <v>294</v>
      </c>
      <c r="C283" s="127"/>
    </row>
    <row r="284" spans="1:3" x14ac:dyDescent="0.25">
      <c r="A284" s="104">
        <v>567</v>
      </c>
      <c r="B284" s="14" t="s">
        <v>295</v>
      </c>
      <c r="C284" s="127"/>
    </row>
    <row r="285" spans="1:3" x14ac:dyDescent="0.25">
      <c r="A285" s="104">
        <v>569</v>
      </c>
      <c r="B285" s="14" t="s">
        <v>296</v>
      </c>
      <c r="C285" s="127"/>
    </row>
    <row r="286" spans="1:3" x14ac:dyDescent="0.25">
      <c r="A286" s="108">
        <v>5700</v>
      </c>
      <c r="B286" s="100" t="s">
        <v>297</v>
      </c>
      <c r="C286" s="126">
        <f>SUM(C287:C295)</f>
        <v>0</v>
      </c>
    </row>
    <row r="287" spans="1:3" x14ac:dyDescent="0.25">
      <c r="A287" s="104">
        <v>571</v>
      </c>
      <c r="B287" s="14" t="s">
        <v>298</v>
      </c>
      <c r="C287" s="127"/>
    </row>
    <row r="288" spans="1:3" x14ac:dyDescent="0.25">
      <c r="A288" s="104">
        <v>572</v>
      </c>
      <c r="B288" s="14" t="s">
        <v>299</v>
      </c>
      <c r="C288" s="127"/>
    </row>
    <row r="289" spans="1:3" x14ac:dyDescent="0.25">
      <c r="A289" s="104">
        <v>573</v>
      </c>
      <c r="B289" s="14" t="s">
        <v>300</v>
      </c>
      <c r="C289" s="127"/>
    </row>
    <row r="290" spans="1:3" x14ac:dyDescent="0.25">
      <c r="A290" s="104">
        <v>574</v>
      </c>
      <c r="B290" s="14" t="s">
        <v>301</v>
      </c>
      <c r="C290" s="127"/>
    </row>
    <row r="291" spans="1:3" x14ac:dyDescent="0.25">
      <c r="A291" s="104">
        <v>575</v>
      </c>
      <c r="B291" s="14" t="s">
        <v>302</v>
      </c>
      <c r="C291" s="127"/>
    </row>
    <row r="292" spans="1:3" x14ac:dyDescent="0.25">
      <c r="A292" s="104">
        <v>576</v>
      </c>
      <c r="B292" s="14" t="s">
        <v>303</v>
      </c>
      <c r="C292" s="127"/>
    </row>
    <row r="293" spans="1:3" x14ac:dyDescent="0.25">
      <c r="A293" s="104">
        <v>577</v>
      </c>
      <c r="B293" s="14" t="s">
        <v>304</v>
      </c>
      <c r="C293" s="127"/>
    </row>
    <row r="294" spans="1:3" x14ac:dyDescent="0.25">
      <c r="A294" s="104">
        <v>578</v>
      </c>
      <c r="B294" s="14" t="s">
        <v>305</v>
      </c>
      <c r="C294" s="127"/>
    </row>
    <row r="295" spans="1:3" x14ac:dyDescent="0.25">
      <c r="A295" s="104">
        <v>579</v>
      </c>
      <c r="B295" s="14" t="s">
        <v>306</v>
      </c>
      <c r="C295" s="127"/>
    </row>
    <row r="296" spans="1:3" x14ac:dyDescent="0.25">
      <c r="A296" s="108">
        <v>5800</v>
      </c>
      <c r="B296" s="100" t="s">
        <v>307</v>
      </c>
      <c r="C296" s="126">
        <f>SUM(C297:C300)</f>
        <v>0</v>
      </c>
    </row>
    <row r="297" spans="1:3" x14ac:dyDescent="0.25">
      <c r="A297" s="104">
        <v>581</v>
      </c>
      <c r="B297" s="14" t="s">
        <v>308</v>
      </c>
      <c r="C297" s="127"/>
    </row>
    <row r="298" spans="1:3" x14ac:dyDescent="0.25">
      <c r="A298" s="104">
        <v>582</v>
      </c>
      <c r="B298" s="14" t="s">
        <v>309</v>
      </c>
      <c r="C298" s="127"/>
    </row>
    <row r="299" spans="1:3" x14ac:dyDescent="0.25">
      <c r="A299" s="104">
        <v>583</v>
      </c>
      <c r="B299" s="14" t="s">
        <v>310</v>
      </c>
      <c r="C299" s="127"/>
    </row>
    <row r="300" spans="1:3" x14ac:dyDescent="0.25">
      <c r="A300" s="104">
        <v>589</v>
      </c>
      <c r="B300" s="14" t="s">
        <v>311</v>
      </c>
      <c r="C300" s="127"/>
    </row>
    <row r="301" spans="1:3" x14ac:dyDescent="0.25">
      <c r="A301" s="108">
        <v>5900</v>
      </c>
      <c r="B301" s="100" t="s">
        <v>312</v>
      </c>
      <c r="C301" s="126">
        <f>SUM(C302:C310)</f>
        <v>0</v>
      </c>
    </row>
    <row r="302" spans="1:3" x14ac:dyDescent="0.25">
      <c r="A302" s="104">
        <v>591</v>
      </c>
      <c r="B302" s="14" t="s">
        <v>313</v>
      </c>
      <c r="C302" s="127"/>
    </row>
    <row r="303" spans="1:3" x14ac:dyDescent="0.25">
      <c r="A303" s="104">
        <v>592</v>
      </c>
      <c r="B303" s="14" t="s">
        <v>314</v>
      </c>
      <c r="C303" s="127"/>
    </row>
    <row r="304" spans="1:3" x14ac:dyDescent="0.25">
      <c r="A304" s="104">
        <v>593</v>
      </c>
      <c r="B304" s="14" t="s">
        <v>315</v>
      </c>
      <c r="C304" s="127"/>
    </row>
    <row r="305" spans="1:3" x14ac:dyDescent="0.25">
      <c r="A305" s="104">
        <v>594</v>
      </c>
      <c r="B305" s="14" t="s">
        <v>316</v>
      </c>
      <c r="C305" s="127"/>
    </row>
    <row r="306" spans="1:3" x14ac:dyDescent="0.25">
      <c r="A306" s="104">
        <v>595</v>
      </c>
      <c r="B306" s="14" t="s">
        <v>317</v>
      </c>
      <c r="C306" s="127"/>
    </row>
    <row r="307" spans="1:3" x14ac:dyDescent="0.25">
      <c r="A307" s="104">
        <v>596</v>
      </c>
      <c r="B307" s="14" t="s">
        <v>318</v>
      </c>
      <c r="C307" s="127"/>
    </row>
    <row r="308" spans="1:3" x14ac:dyDescent="0.25">
      <c r="A308" s="104">
        <v>597</v>
      </c>
      <c r="B308" s="14" t="s">
        <v>319</v>
      </c>
      <c r="C308" s="127"/>
    </row>
    <row r="309" spans="1:3" x14ac:dyDescent="0.25">
      <c r="A309" s="104">
        <v>598</v>
      </c>
      <c r="B309" s="14" t="s">
        <v>320</v>
      </c>
      <c r="C309" s="127"/>
    </row>
    <row r="310" spans="1:3" x14ac:dyDescent="0.25">
      <c r="A310" s="104">
        <v>599</v>
      </c>
      <c r="B310" s="14" t="s">
        <v>321</v>
      </c>
      <c r="C310" s="127"/>
    </row>
    <row r="311" spans="1:3" x14ac:dyDescent="0.25">
      <c r="A311" s="120">
        <v>6000</v>
      </c>
      <c r="B311" s="99" t="s">
        <v>322</v>
      </c>
      <c r="C311" s="128"/>
    </row>
    <row r="312" spans="1:3" x14ac:dyDescent="0.25">
      <c r="A312" s="108">
        <v>6100</v>
      </c>
      <c r="B312" s="100" t="s">
        <v>323</v>
      </c>
      <c r="C312" s="126"/>
    </row>
    <row r="313" spans="1:3" x14ac:dyDescent="0.25">
      <c r="A313" s="104">
        <v>611</v>
      </c>
      <c r="B313" s="14" t="s">
        <v>324</v>
      </c>
      <c r="C313" s="127"/>
    </row>
    <row r="314" spans="1:3" x14ac:dyDescent="0.25">
      <c r="A314" s="104">
        <v>612</v>
      </c>
      <c r="B314" s="14" t="s">
        <v>325</v>
      </c>
      <c r="C314" s="127"/>
    </row>
    <row r="315" spans="1:3" ht="26.25" x14ac:dyDescent="0.25">
      <c r="A315" s="104">
        <v>613</v>
      </c>
      <c r="B315" s="14" t="s">
        <v>326</v>
      </c>
      <c r="C315" s="127"/>
    </row>
    <row r="316" spans="1:3" x14ac:dyDescent="0.25">
      <c r="A316" s="104">
        <v>614</v>
      </c>
      <c r="B316" s="14" t="s">
        <v>327</v>
      </c>
      <c r="C316" s="127"/>
    </row>
    <row r="317" spans="1:3" x14ac:dyDescent="0.25">
      <c r="A317" s="104">
        <v>615</v>
      </c>
      <c r="B317" s="14" t="s">
        <v>328</v>
      </c>
      <c r="C317" s="127"/>
    </row>
    <row r="318" spans="1:3" x14ac:dyDescent="0.25">
      <c r="A318" s="104">
        <v>616</v>
      </c>
      <c r="B318" s="14" t="s">
        <v>329</v>
      </c>
      <c r="C318" s="127"/>
    </row>
    <row r="319" spans="1:3" x14ac:dyDescent="0.25">
      <c r="A319" s="104">
        <v>617</v>
      </c>
      <c r="B319" s="14" t="s">
        <v>330</v>
      </c>
      <c r="C319" s="127"/>
    </row>
    <row r="320" spans="1:3" x14ac:dyDescent="0.25">
      <c r="A320" s="104">
        <v>619</v>
      </c>
      <c r="B320" s="14" t="s">
        <v>331</v>
      </c>
      <c r="C320" s="127"/>
    </row>
    <row r="321" spans="1:3" x14ac:dyDescent="0.25">
      <c r="A321" s="108">
        <v>6200</v>
      </c>
      <c r="B321" s="100" t="s">
        <v>332</v>
      </c>
      <c r="C321" s="126"/>
    </row>
    <row r="322" spans="1:3" x14ac:dyDescent="0.25">
      <c r="A322" s="104">
        <v>621</v>
      </c>
      <c r="B322" s="14" t="s">
        <v>324</v>
      </c>
      <c r="C322" s="127"/>
    </row>
    <row r="323" spans="1:3" x14ac:dyDescent="0.25">
      <c r="A323" s="104">
        <v>622</v>
      </c>
      <c r="B323" s="14" t="s">
        <v>325</v>
      </c>
      <c r="C323" s="127"/>
    </row>
    <row r="324" spans="1:3" ht="26.25" x14ac:dyDescent="0.25">
      <c r="A324" s="104">
        <v>623</v>
      </c>
      <c r="B324" s="14" t="s">
        <v>326</v>
      </c>
      <c r="C324" s="127"/>
    </row>
    <row r="325" spans="1:3" x14ac:dyDescent="0.25">
      <c r="A325" s="104">
        <v>624</v>
      </c>
      <c r="B325" s="14" t="s">
        <v>327</v>
      </c>
      <c r="C325" s="127"/>
    </row>
    <row r="326" spans="1:3" x14ac:dyDescent="0.25">
      <c r="A326" s="104">
        <v>625</v>
      </c>
      <c r="B326" s="14" t="s">
        <v>328</v>
      </c>
      <c r="C326" s="127"/>
    </row>
    <row r="327" spans="1:3" x14ac:dyDescent="0.25">
      <c r="A327" s="104">
        <v>626</v>
      </c>
      <c r="B327" s="14" t="s">
        <v>329</v>
      </c>
      <c r="C327" s="127"/>
    </row>
    <row r="328" spans="1:3" x14ac:dyDescent="0.25">
      <c r="A328" s="104">
        <v>627</v>
      </c>
      <c r="B328" s="14" t="s">
        <v>330</v>
      </c>
      <c r="C328" s="127"/>
    </row>
    <row r="329" spans="1:3" x14ac:dyDescent="0.25">
      <c r="A329" s="104">
        <v>629</v>
      </c>
      <c r="B329" s="14" t="s">
        <v>331</v>
      </c>
      <c r="C329" s="127"/>
    </row>
    <row r="330" spans="1:3" x14ac:dyDescent="0.25">
      <c r="A330" s="108">
        <v>6300</v>
      </c>
      <c r="B330" s="100" t="s">
        <v>333</v>
      </c>
      <c r="C330" s="126"/>
    </row>
    <row r="331" spans="1:3" ht="26.25" x14ac:dyDescent="0.25">
      <c r="A331" s="104">
        <v>631</v>
      </c>
      <c r="B331" s="14" t="s">
        <v>334</v>
      </c>
      <c r="C331" s="127"/>
    </row>
    <row r="332" spans="1:3" ht="26.25" x14ac:dyDescent="0.25">
      <c r="A332" s="104">
        <v>632</v>
      </c>
      <c r="B332" s="14" t="s">
        <v>335</v>
      </c>
      <c r="C332" s="127"/>
    </row>
    <row r="333" spans="1:3" x14ac:dyDescent="0.25">
      <c r="A333" s="120">
        <v>7000</v>
      </c>
      <c r="B333" s="99" t="s">
        <v>336</v>
      </c>
      <c r="C333" s="128"/>
    </row>
    <row r="334" spans="1:3" x14ac:dyDescent="0.25">
      <c r="A334" s="108">
        <v>7100</v>
      </c>
      <c r="B334" s="100" t="s">
        <v>337</v>
      </c>
      <c r="C334" s="126"/>
    </row>
    <row r="335" spans="1:3" ht="26.25" x14ac:dyDescent="0.25">
      <c r="A335" s="104">
        <v>711</v>
      </c>
      <c r="B335" s="14" t="s">
        <v>338</v>
      </c>
      <c r="C335" s="127"/>
    </row>
    <row r="336" spans="1:3" ht="26.25" x14ac:dyDescent="0.25">
      <c r="A336" s="104">
        <v>712</v>
      </c>
      <c r="B336" s="14" t="s">
        <v>339</v>
      </c>
      <c r="C336" s="127"/>
    </row>
    <row r="337" spans="1:3" x14ac:dyDescent="0.25">
      <c r="A337" s="108">
        <v>7200</v>
      </c>
      <c r="B337" s="100" t="s">
        <v>340</v>
      </c>
      <c r="C337" s="126"/>
    </row>
    <row r="338" spans="1:3" ht="26.25" x14ac:dyDescent="0.25">
      <c r="A338" s="104">
        <v>721</v>
      </c>
      <c r="B338" s="14" t="s">
        <v>341</v>
      </c>
      <c r="C338" s="127"/>
    </row>
    <row r="339" spans="1:3" ht="26.25" x14ac:dyDescent="0.25">
      <c r="A339" s="104">
        <v>722</v>
      </c>
      <c r="B339" s="14" t="s">
        <v>342</v>
      </c>
      <c r="C339" s="127"/>
    </row>
    <row r="340" spans="1:3" ht="26.25" x14ac:dyDescent="0.25">
      <c r="A340" s="104">
        <v>723</v>
      </c>
      <c r="B340" s="14" t="s">
        <v>343</v>
      </c>
      <c r="C340" s="127"/>
    </row>
    <row r="341" spans="1:3" ht="26.25" x14ac:dyDescent="0.25">
      <c r="A341" s="104">
        <v>724</v>
      </c>
      <c r="B341" s="14" t="s">
        <v>344</v>
      </c>
      <c r="C341" s="127"/>
    </row>
    <row r="342" spans="1:3" ht="26.25" x14ac:dyDescent="0.25">
      <c r="A342" s="104">
        <v>725</v>
      </c>
      <c r="B342" s="14" t="s">
        <v>345</v>
      </c>
      <c r="C342" s="127"/>
    </row>
    <row r="343" spans="1:3" ht="26.25" x14ac:dyDescent="0.25">
      <c r="A343" s="104">
        <v>726</v>
      </c>
      <c r="B343" s="14" t="s">
        <v>346</v>
      </c>
      <c r="C343" s="127"/>
    </row>
    <row r="344" spans="1:3" ht="26.25" x14ac:dyDescent="0.25">
      <c r="A344" s="104">
        <v>727</v>
      </c>
      <c r="B344" s="14" t="s">
        <v>347</v>
      </c>
      <c r="C344" s="127"/>
    </row>
    <row r="345" spans="1:3" ht="26.25" x14ac:dyDescent="0.25">
      <c r="A345" s="104">
        <v>728</v>
      </c>
      <c r="B345" s="14" t="s">
        <v>348</v>
      </c>
      <c r="C345" s="127"/>
    </row>
    <row r="346" spans="1:3" ht="26.25" x14ac:dyDescent="0.25">
      <c r="A346" s="104">
        <v>729</v>
      </c>
      <c r="B346" s="14" t="s">
        <v>349</v>
      </c>
      <c r="C346" s="127"/>
    </row>
    <row r="347" spans="1:3" x14ac:dyDescent="0.25">
      <c r="A347" s="108">
        <v>7300</v>
      </c>
      <c r="B347" s="100" t="s">
        <v>350</v>
      </c>
      <c r="C347" s="126"/>
    </row>
    <row r="348" spans="1:3" x14ac:dyDescent="0.25">
      <c r="A348" s="104">
        <v>731</v>
      </c>
      <c r="B348" s="14" t="s">
        <v>351</v>
      </c>
      <c r="C348" s="127"/>
    </row>
    <row r="349" spans="1:3" x14ac:dyDescent="0.25">
      <c r="A349" s="104">
        <v>732</v>
      </c>
      <c r="B349" s="14" t="s">
        <v>352</v>
      </c>
      <c r="C349" s="127"/>
    </row>
    <row r="350" spans="1:3" x14ac:dyDescent="0.25">
      <c r="A350" s="104">
        <v>733</v>
      </c>
      <c r="B350" s="14" t="s">
        <v>353</v>
      </c>
      <c r="C350" s="127"/>
    </row>
    <row r="351" spans="1:3" x14ac:dyDescent="0.25">
      <c r="A351" s="104">
        <v>734</v>
      </c>
      <c r="B351" s="14" t="s">
        <v>354</v>
      </c>
      <c r="C351" s="127"/>
    </row>
    <row r="352" spans="1:3" x14ac:dyDescent="0.25">
      <c r="A352" s="104">
        <v>735</v>
      </c>
      <c r="B352" s="14" t="s">
        <v>355</v>
      </c>
      <c r="C352" s="127"/>
    </row>
    <row r="353" spans="1:3" x14ac:dyDescent="0.25">
      <c r="A353" s="104">
        <v>739</v>
      </c>
      <c r="B353" s="14" t="s">
        <v>356</v>
      </c>
      <c r="C353" s="127"/>
    </row>
    <row r="354" spans="1:3" x14ac:dyDescent="0.25">
      <c r="A354" s="108">
        <v>7400</v>
      </c>
      <c r="B354" s="100" t="s">
        <v>357</v>
      </c>
      <c r="C354" s="126"/>
    </row>
    <row r="355" spans="1:3" ht="26.25" x14ac:dyDescent="0.25">
      <c r="A355" s="104">
        <v>741</v>
      </c>
      <c r="B355" s="14" t="s">
        <v>358</v>
      </c>
      <c r="C355" s="127"/>
    </row>
    <row r="356" spans="1:3" ht="26.25" x14ac:dyDescent="0.25">
      <c r="A356" s="104">
        <v>742</v>
      </c>
      <c r="B356" s="14" t="s">
        <v>359</v>
      </c>
      <c r="C356" s="127"/>
    </row>
    <row r="357" spans="1:3" ht="26.25" x14ac:dyDescent="0.25">
      <c r="A357" s="104">
        <v>743</v>
      </c>
      <c r="B357" s="14" t="s">
        <v>360</v>
      </c>
      <c r="C357" s="127"/>
    </row>
    <row r="358" spans="1:3" ht="26.25" x14ac:dyDescent="0.25">
      <c r="A358" s="104">
        <v>744</v>
      </c>
      <c r="B358" s="14" t="s">
        <v>361</v>
      </c>
      <c r="C358" s="127"/>
    </row>
    <row r="359" spans="1:3" x14ac:dyDescent="0.25">
      <c r="A359" s="104">
        <v>745</v>
      </c>
      <c r="B359" s="14" t="s">
        <v>362</v>
      </c>
      <c r="C359" s="127"/>
    </row>
    <row r="360" spans="1:3" x14ac:dyDescent="0.25">
      <c r="A360" s="104">
        <v>746</v>
      </c>
      <c r="B360" s="14" t="s">
        <v>363</v>
      </c>
      <c r="C360" s="127"/>
    </row>
    <row r="361" spans="1:3" x14ac:dyDescent="0.25">
      <c r="A361" s="104">
        <v>747</v>
      </c>
      <c r="B361" s="14" t="s">
        <v>364</v>
      </c>
      <c r="C361" s="127"/>
    </row>
    <row r="362" spans="1:3" x14ac:dyDescent="0.25">
      <c r="A362" s="104">
        <v>748</v>
      </c>
      <c r="B362" s="14" t="s">
        <v>365</v>
      </c>
      <c r="C362" s="127"/>
    </row>
    <row r="363" spans="1:3" x14ac:dyDescent="0.25">
      <c r="A363" s="104">
        <v>749</v>
      </c>
      <c r="B363" s="14" t="s">
        <v>366</v>
      </c>
      <c r="C363" s="127"/>
    </row>
    <row r="364" spans="1:3" x14ac:dyDescent="0.25">
      <c r="A364" s="108">
        <v>7500</v>
      </c>
      <c r="B364" s="100" t="s">
        <v>367</v>
      </c>
      <c r="C364" s="126"/>
    </row>
    <row r="365" spans="1:3" x14ac:dyDescent="0.25">
      <c r="A365" s="104">
        <v>751</v>
      </c>
      <c r="B365" s="14" t="s">
        <v>368</v>
      </c>
      <c r="C365" s="127"/>
    </row>
    <row r="366" spans="1:3" x14ac:dyDescent="0.25">
      <c r="A366" s="104">
        <v>752</v>
      </c>
      <c r="B366" s="14" t="s">
        <v>369</v>
      </c>
      <c r="C366" s="127"/>
    </row>
    <row r="367" spans="1:3" x14ac:dyDescent="0.25">
      <c r="A367" s="104">
        <v>753</v>
      </c>
      <c r="B367" s="14" t="s">
        <v>370</v>
      </c>
      <c r="C367" s="127"/>
    </row>
    <row r="368" spans="1:3" x14ac:dyDescent="0.25">
      <c r="A368" s="104">
        <v>754</v>
      </c>
      <c r="B368" s="14" t="s">
        <v>371</v>
      </c>
      <c r="C368" s="127"/>
    </row>
    <row r="369" spans="1:3" x14ac:dyDescent="0.25">
      <c r="A369" s="104">
        <v>755</v>
      </c>
      <c r="B369" s="14" t="s">
        <v>372</v>
      </c>
      <c r="C369" s="127"/>
    </row>
    <row r="370" spans="1:3" x14ac:dyDescent="0.25">
      <c r="A370" s="104">
        <v>756</v>
      </c>
      <c r="B370" s="14" t="s">
        <v>373</v>
      </c>
      <c r="C370" s="127"/>
    </row>
    <row r="371" spans="1:3" x14ac:dyDescent="0.25">
      <c r="A371" s="104">
        <v>757</v>
      </c>
      <c r="B371" s="14" t="s">
        <v>374</v>
      </c>
      <c r="C371" s="127"/>
    </row>
    <row r="372" spans="1:3" x14ac:dyDescent="0.25">
      <c r="A372" s="104">
        <v>758</v>
      </c>
      <c r="B372" s="14" t="s">
        <v>375</v>
      </c>
      <c r="C372" s="127"/>
    </row>
    <row r="373" spans="1:3" x14ac:dyDescent="0.25">
      <c r="A373" s="104">
        <v>759</v>
      </c>
      <c r="B373" s="14" t="s">
        <v>376</v>
      </c>
      <c r="C373" s="127"/>
    </row>
    <row r="374" spans="1:3" x14ac:dyDescent="0.25">
      <c r="A374" s="108">
        <v>7600</v>
      </c>
      <c r="B374" s="100" t="s">
        <v>377</v>
      </c>
      <c r="C374" s="126"/>
    </row>
    <row r="375" spans="1:3" x14ac:dyDescent="0.25">
      <c r="A375" s="104">
        <v>761</v>
      </c>
      <c r="B375" s="14" t="s">
        <v>378</v>
      </c>
      <c r="C375" s="127"/>
    </row>
    <row r="376" spans="1:3" x14ac:dyDescent="0.25">
      <c r="A376" s="104">
        <v>762</v>
      </c>
      <c r="B376" s="14" t="s">
        <v>379</v>
      </c>
      <c r="C376" s="127"/>
    </row>
    <row r="377" spans="1:3" ht="26.25" x14ac:dyDescent="0.25">
      <c r="A377" s="108">
        <v>7900</v>
      </c>
      <c r="B377" s="100" t="s">
        <v>380</v>
      </c>
      <c r="C377" s="126"/>
    </row>
    <row r="378" spans="1:3" x14ac:dyDescent="0.25">
      <c r="A378" s="104">
        <v>791</v>
      </c>
      <c r="B378" s="14" t="s">
        <v>381</v>
      </c>
      <c r="C378" s="127"/>
    </row>
    <row r="379" spans="1:3" x14ac:dyDescent="0.25">
      <c r="A379" s="104">
        <v>792</v>
      </c>
      <c r="B379" s="14" t="s">
        <v>382</v>
      </c>
      <c r="C379" s="127"/>
    </row>
    <row r="380" spans="1:3" x14ac:dyDescent="0.25">
      <c r="A380" s="104">
        <v>799</v>
      </c>
      <c r="B380" s="14" t="s">
        <v>383</v>
      </c>
      <c r="C380" s="127"/>
    </row>
    <row r="381" spans="1:3" x14ac:dyDescent="0.25">
      <c r="A381" s="120">
        <v>8000</v>
      </c>
      <c r="B381" s="99" t="s">
        <v>384</v>
      </c>
      <c r="C381" s="128"/>
    </row>
    <row r="382" spans="1:3" x14ac:dyDescent="0.25">
      <c r="A382" s="108">
        <v>8100</v>
      </c>
      <c r="B382" s="100" t="s">
        <v>385</v>
      </c>
      <c r="C382" s="129" t="s">
        <v>0</v>
      </c>
    </row>
    <row r="383" spans="1:3" x14ac:dyDescent="0.25">
      <c r="A383" s="104">
        <v>811</v>
      </c>
      <c r="B383" s="14" t="s">
        <v>386</v>
      </c>
      <c r="C383" s="130" t="s">
        <v>0</v>
      </c>
    </row>
    <row r="384" spans="1:3" x14ac:dyDescent="0.25">
      <c r="A384" s="104">
        <v>812</v>
      </c>
      <c r="B384" s="14" t="s">
        <v>387</v>
      </c>
      <c r="C384" s="130" t="s">
        <v>0</v>
      </c>
    </row>
    <row r="385" spans="1:3" x14ac:dyDescent="0.25">
      <c r="A385" s="104">
        <v>813</v>
      </c>
      <c r="B385" s="14" t="s">
        <v>388</v>
      </c>
      <c r="C385" s="130" t="s">
        <v>0</v>
      </c>
    </row>
    <row r="386" spans="1:3" x14ac:dyDescent="0.25">
      <c r="A386" s="104">
        <v>815</v>
      </c>
      <c r="B386" s="14" t="s">
        <v>389</v>
      </c>
      <c r="C386" s="130" t="s">
        <v>0</v>
      </c>
    </row>
    <row r="387" spans="1:3" x14ac:dyDescent="0.25">
      <c r="A387" s="108">
        <v>8300</v>
      </c>
      <c r="B387" s="100" t="s">
        <v>390</v>
      </c>
      <c r="C387" s="126"/>
    </row>
    <row r="388" spans="1:3" x14ac:dyDescent="0.25">
      <c r="A388" s="104">
        <v>832</v>
      </c>
      <c r="B388" s="14" t="s">
        <v>391</v>
      </c>
      <c r="C388" s="130" t="s">
        <v>0</v>
      </c>
    </row>
    <row r="389" spans="1:3" x14ac:dyDescent="0.25">
      <c r="A389" s="104">
        <v>833</v>
      </c>
      <c r="B389" s="14" t="s">
        <v>392</v>
      </c>
      <c r="C389" s="130" t="s">
        <v>0</v>
      </c>
    </row>
    <row r="390" spans="1:3" ht="26.25" x14ac:dyDescent="0.25">
      <c r="A390" s="104">
        <v>835</v>
      </c>
      <c r="B390" s="14" t="s">
        <v>393</v>
      </c>
      <c r="C390" s="127"/>
    </row>
    <row r="391" spans="1:3" x14ac:dyDescent="0.25">
      <c r="A391" s="108">
        <v>8500</v>
      </c>
      <c r="B391" s="100" t="s">
        <v>394</v>
      </c>
      <c r="C391" s="126"/>
    </row>
    <row r="392" spans="1:3" x14ac:dyDescent="0.25">
      <c r="A392" s="104">
        <v>851</v>
      </c>
      <c r="B392" s="14" t="s">
        <v>395</v>
      </c>
      <c r="C392" s="127"/>
    </row>
    <row r="393" spans="1:3" x14ac:dyDescent="0.25">
      <c r="A393" s="104">
        <v>852</v>
      </c>
      <c r="B393" s="14" t="s">
        <v>396</v>
      </c>
      <c r="C393" s="127"/>
    </row>
    <row r="394" spans="1:3" x14ac:dyDescent="0.25">
      <c r="A394" s="104">
        <v>853</v>
      </c>
      <c r="B394" s="14" t="s">
        <v>397</v>
      </c>
      <c r="C394" s="127"/>
    </row>
    <row r="395" spans="1:3" x14ac:dyDescent="0.25">
      <c r="A395" s="120">
        <v>9000</v>
      </c>
      <c r="B395" s="99" t="s">
        <v>398</v>
      </c>
      <c r="C395" s="128"/>
    </row>
    <row r="396" spans="1:3" x14ac:dyDescent="0.25">
      <c r="A396" s="108">
        <v>9100</v>
      </c>
      <c r="B396" s="100" t="s">
        <v>399</v>
      </c>
      <c r="C396" s="126"/>
    </row>
    <row r="397" spans="1:3" x14ac:dyDescent="0.25">
      <c r="A397" s="104">
        <v>911</v>
      </c>
      <c r="B397" s="14" t="s">
        <v>400</v>
      </c>
      <c r="C397" s="127"/>
    </row>
    <row r="398" spans="1:3" x14ac:dyDescent="0.25">
      <c r="A398" s="104">
        <v>912</v>
      </c>
      <c r="B398" s="14" t="s">
        <v>401</v>
      </c>
      <c r="C398" s="127"/>
    </row>
    <row r="399" spans="1:3" x14ac:dyDescent="0.25">
      <c r="A399" s="104">
        <v>913</v>
      </c>
      <c r="B399" s="14" t="s">
        <v>402</v>
      </c>
      <c r="C399" s="127"/>
    </row>
    <row r="400" spans="1:3" x14ac:dyDescent="0.25">
      <c r="A400" s="108">
        <v>9200</v>
      </c>
      <c r="B400" s="100" t="s">
        <v>403</v>
      </c>
      <c r="C400" s="126"/>
    </row>
    <row r="401" spans="1:3" x14ac:dyDescent="0.25">
      <c r="A401" s="104">
        <v>921</v>
      </c>
      <c r="B401" s="14" t="s">
        <v>404</v>
      </c>
      <c r="C401" s="127"/>
    </row>
    <row r="402" spans="1:3" x14ac:dyDescent="0.25">
      <c r="A402" s="104">
        <v>922</v>
      </c>
      <c r="B402" s="14" t="s">
        <v>405</v>
      </c>
      <c r="C402" s="127"/>
    </row>
    <row r="403" spans="1:3" x14ac:dyDescent="0.25">
      <c r="A403" s="104">
        <v>923</v>
      </c>
      <c r="B403" s="14" t="s">
        <v>406</v>
      </c>
      <c r="C403" s="127"/>
    </row>
    <row r="404" spans="1:3" x14ac:dyDescent="0.25">
      <c r="A404" s="108">
        <v>9300</v>
      </c>
      <c r="B404" s="100" t="s">
        <v>407</v>
      </c>
      <c r="C404" s="126"/>
    </row>
    <row r="405" spans="1:3" x14ac:dyDescent="0.25">
      <c r="A405" s="104">
        <v>931</v>
      </c>
      <c r="B405" s="14" t="s">
        <v>408</v>
      </c>
      <c r="C405" s="127"/>
    </row>
    <row r="406" spans="1:3" x14ac:dyDescent="0.25">
      <c r="A406" s="108">
        <v>9400</v>
      </c>
      <c r="B406" s="100" t="s">
        <v>409</v>
      </c>
      <c r="C406" s="126"/>
    </row>
    <row r="407" spans="1:3" x14ac:dyDescent="0.25">
      <c r="A407" s="104">
        <v>941</v>
      </c>
      <c r="B407" s="14" t="s">
        <v>410</v>
      </c>
      <c r="C407" s="127"/>
    </row>
    <row r="408" spans="1:3" x14ac:dyDescent="0.25">
      <c r="A408" s="108">
        <v>9500</v>
      </c>
      <c r="B408" s="100" t="s">
        <v>411</v>
      </c>
      <c r="C408" s="126"/>
    </row>
    <row r="409" spans="1:3" x14ac:dyDescent="0.25">
      <c r="A409" s="104">
        <v>951</v>
      </c>
      <c r="B409" s="14" t="s">
        <v>412</v>
      </c>
      <c r="C409" s="127"/>
    </row>
    <row r="410" spans="1:3" x14ac:dyDescent="0.25">
      <c r="A410" s="108">
        <v>9600</v>
      </c>
      <c r="B410" s="100" t="s">
        <v>413</v>
      </c>
      <c r="C410" s="126"/>
    </row>
    <row r="411" spans="1:3" x14ac:dyDescent="0.25">
      <c r="A411" s="104">
        <v>961</v>
      </c>
      <c r="B411" s="14" t="s">
        <v>414</v>
      </c>
      <c r="C411" s="127"/>
    </row>
    <row r="412" spans="1:3" x14ac:dyDescent="0.25">
      <c r="A412" s="104">
        <v>962</v>
      </c>
      <c r="B412" s="14" t="s">
        <v>415</v>
      </c>
      <c r="C412" s="127"/>
    </row>
    <row r="413" spans="1:3" x14ac:dyDescent="0.25">
      <c r="A413" s="108">
        <v>9900</v>
      </c>
      <c r="B413" s="100" t="s">
        <v>416</v>
      </c>
      <c r="C413" s="126"/>
    </row>
    <row r="414" spans="1:3" x14ac:dyDescent="0.25">
      <c r="A414" s="121">
        <v>991</v>
      </c>
      <c r="B414" s="20" t="s">
        <v>417</v>
      </c>
      <c r="C414" s="131"/>
    </row>
    <row r="415" spans="1:3" x14ac:dyDescent="0.25">
      <c r="A415" s="219" t="s">
        <v>9</v>
      </c>
      <c r="B415" s="220"/>
      <c r="C415" s="132">
        <f>+C5+C42+C107+C192+C252+C311+C333+C381+C395</f>
        <v>31539761.119999997</v>
      </c>
    </row>
    <row r="417" spans="1:3" ht="35.25" customHeight="1" x14ac:dyDescent="0.25">
      <c r="A417" s="216" t="s">
        <v>1274</v>
      </c>
      <c r="B417" s="216"/>
      <c r="C417" s="216"/>
    </row>
    <row r="418" spans="1:3" x14ac:dyDescent="0.25">
      <c r="A418" s="2" t="s">
        <v>0</v>
      </c>
    </row>
    <row r="419" spans="1:3" ht="46.5" customHeight="1" x14ac:dyDescent="0.25">
      <c r="A419" s="216" t="s">
        <v>1266</v>
      </c>
      <c r="B419" s="216"/>
      <c r="C419" s="216"/>
    </row>
  </sheetData>
  <autoFilter ref="A4:C415">
    <filterColumn colId="0" showButton="0"/>
  </autoFilter>
  <mergeCells count="7">
    <mergeCell ref="A417:C417"/>
    <mergeCell ref="A419:C419"/>
    <mergeCell ref="A1:C1"/>
    <mergeCell ref="A2:C2"/>
    <mergeCell ref="A4:B4"/>
    <mergeCell ref="A415:B415"/>
    <mergeCell ref="A3:C3"/>
  </mergeCells>
  <pageMargins left="0.39370078740157483" right="0.39370078740157483" top="0.39370078740157483" bottom="0.39370078740157483" header="0.31496062992125984" footer="0.31496062992125984"/>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165"/>
  <sheetViews>
    <sheetView workbookViewId="0">
      <pane ySplit="4" topLeftCell="A5" activePane="bottomLeft" state="frozen"/>
      <selection pane="bottomLeft" activeCell="A4" sqref="A4:B4"/>
    </sheetView>
  </sheetViews>
  <sheetFormatPr baseColWidth="10" defaultRowHeight="15" x14ac:dyDescent="0.25"/>
  <cols>
    <col min="1" max="1" width="5" bestFit="1" customWidth="1"/>
    <col min="2" max="2" width="64" customWidth="1"/>
    <col min="3" max="3" width="28.7109375" customWidth="1"/>
  </cols>
  <sheetData>
    <row r="1" spans="1:6" ht="25.5" customHeight="1" x14ac:dyDescent="0.25">
      <c r="A1" s="205" t="s">
        <v>1269</v>
      </c>
      <c r="B1" s="205"/>
      <c r="C1" s="205"/>
    </row>
    <row r="2" spans="1:6" ht="25.5" customHeight="1" x14ac:dyDescent="0.25">
      <c r="A2" s="205" t="s">
        <v>1268</v>
      </c>
      <c r="B2" s="205"/>
      <c r="C2" s="205"/>
      <c r="D2" s="202"/>
      <c r="E2" s="202"/>
      <c r="F2" s="202"/>
    </row>
    <row r="3" spans="1:6" ht="51.75" customHeight="1" x14ac:dyDescent="0.25">
      <c r="A3" s="221" t="s">
        <v>1291</v>
      </c>
      <c r="B3" s="221"/>
      <c r="C3" s="221"/>
    </row>
    <row r="4" spans="1:6" x14ac:dyDescent="0.25">
      <c r="A4" s="224" t="s">
        <v>418</v>
      </c>
      <c r="B4" s="225"/>
      <c r="C4" s="97" t="s">
        <v>2</v>
      </c>
    </row>
    <row r="5" spans="1:6" x14ac:dyDescent="0.25">
      <c r="A5" s="222" t="s">
        <v>975</v>
      </c>
      <c r="B5" s="223"/>
      <c r="C5" s="135">
        <f>SUM(C6:C14)</f>
        <v>4969409.88</v>
      </c>
    </row>
    <row r="6" spans="1:6" x14ac:dyDescent="0.25">
      <c r="A6" s="13">
        <v>1000</v>
      </c>
      <c r="B6" s="14" t="s">
        <v>16</v>
      </c>
      <c r="C6" s="134">
        <v>4743390.04</v>
      </c>
    </row>
    <row r="7" spans="1:6" x14ac:dyDescent="0.25">
      <c r="A7" s="13">
        <v>2000</v>
      </c>
      <c r="B7" s="14" t="s">
        <v>53</v>
      </c>
      <c r="C7" s="134">
        <v>63000</v>
      </c>
    </row>
    <row r="8" spans="1:6" x14ac:dyDescent="0.25">
      <c r="A8" s="13">
        <v>3000</v>
      </c>
      <c r="B8" s="14" t="s">
        <v>118</v>
      </c>
      <c r="C8" s="134">
        <v>133019.84</v>
      </c>
    </row>
    <row r="9" spans="1:6" x14ac:dyDescent="0.25">
      <c r="A9" s="13">
        <v>4000</v>
      </c>
      <c r="B9" s="14" t="s">
        <v>203</v>
      </c>
      <c r="C9" s="134">
        <v>30000</v>
      </c>
    </row>
    <row r="10" spans="1:6" x14ac:dyDescent="0.25">
      <c r="A10" s="13">
        <v>5000</v>
      </c>
      <c r="B10" s="14" t="s">
        <v>263</v>
      </c>
      <c r="C10" s="134"/>
    </row>
    <row r="11" spans="1:6" x14ac:dyDescent="0.25">
      <c r="A11" s="13">
        <v>6000</v>
      </c>
      <c r="B11" s="14" t="s">
        <v>322</v>
      </c>
      <c r="C11" s="134" t="s">
        <v>0</v>
      </c>
    </row>
    <row r="12" spans="1:6" x14ac:dyDescent="0.25">
      <c r="A12" s="13">
        <v>7000</v>
      </c>
      <c r="B12" s="14" t="s">
        <v>336</v>
      </c>
      <c r="C12" s="134" t="s">
        <v>0</v>
      </c>
    </row>
    <row r="13" spans="1:6" x14ac:dyDescent="0.25">
      <c r="A13" s="13">
        <v>8000</v>
      </c>
      <c r="B13" s="14" t="s">
        <v>384</v>
      </c>
      <c r="C13" s="134" t="s">
        <v>0</v>
      </c>
    </row>
    <row r="14" spans="1:6" x14ac:dyDescent="0.25">
      <c r="A14" s="13">
        <v>9000</v>
      </c>
      <c r="B14" s="14" t="s">
        <v>398</v>
      </c>
      <c r="C14" s="134" t="s">
        <v>0</v>
      </c>
    </row>
    <row r="15" spans="1:6" x14ac:dyDescent="0.25">
      <c r="A15" s="222" t="s">
        <v>976</v>
      </c>
      <c r="B15" s="223"/>
      <c r="C15" s="135">
        <f>SUM(C16:C24)</f>
        <v>2298658.1500000004</v>
      </c>
    </row>
    <row r="16" spans="1:6" x14ac:dyDescent="0.25">
      <c r="A16" s="13">
        <v>1000</v>
      </c>
      <c r="B16" s="14" t="s">
        <v>16</v>
      </c>
      <c r="C16" s="134">
        <v>1071429.1200000001</v>
      </c>
    </row>
    <row r="17" spans="1:3" x14ac:dyDescent="0.25">
      <c r="A17" s="13">
        <v>2000</v>
      </c>
      <c r="B17" s="14" t="s">
        <v>53</v>
      </c>
      <c r="C17" s="134">
        <v>123000</v>
      </c>
    </row>
    <row r="18" spans="1:3" x14ac:dyDescent="0.25">
      <c r="A18" s="13">
        <v>3000</v>
      </c>
      <c r="B18" s="14" t="s">
        <v>118</v>
      </c>
      <c r="C18" s="134">
        <v>1104229.03</v>
      </c>
    </row>
    <row r="19" spans="1:3" x14ac:dyDescent="0.25">
      <c r="A19" s="13">
        <v>4000</v>
      </c>
      <c r="B19" s="14" t="s">
        <v>203</v>
      </c>
      <c r="C19" s="134" t="s">
        <v>0</v>
      </c>
    </row>
    <row r="20" spans="1:3" x14ac:dyDescent="0.25">
      <c r="A20" s="13">
        <v>5000</v>
      </c>
      <c r="B20" s="14" t="s">
        <v>263</v>
      </c>
      <c r="C20" s="134"/>
    </row>
    <row r="21" spans="1:3" x14ac:dyDescent="0.25">
      <c r="A21" s="13">
        <v>6000</v>
      </c>
      <c r="B21" s="14" t="s">
        <v>322</v>
      </c>
      <c r="C21" s="134" t="s">
        <v>0</v>
      </c>
    </row>
    <row r="22" spans="1:3" x14ac:dyDescent="0.25">
      <c r="A22" s="13">
        <v>7000</v>
      </c>
      <c r="B22" s="14" t="s">
        <v>336</v>
      </c>
      <c r="C22" s="134" t="s">
        <v>0</v>
      </c>
    </row>
    <row r="23" spans="1:3" x14ac:dyDescent="0.25">
      <c r="A23" s="13">
        <v>8000</v>
      </c>
      <c r="B23" s="14" t="s">
        <v>384</v>
      </c>
      <c r="C23" s="134" t="s">
        <v>0</v>
      </c>
    </row>
    <row r="24" spans="1:3" x14ac:dyDescent="0.25">
      <c r="A24" s="13">
        <v>9000</v>
      </c>
      <c r="B24" s="14" t="s">
        <v>398</v>
      </c>
      <c r="C24" s="134" t="s">
        <v>0</v>
      </c>
    </row>
    <row r="25" spans="1:3" x14ac:dyDescent="0.25">
      <c r="A25" s="222" t="s">
        <v>977</v>
      </c>
      <c r="B25" s="223"/>
      <c r="C25" s="135">
        <f>SUM(C26:C34)</f>
        <v>5222847.72</v>
      </c>
    </row>
    <row r="26" spans="1:3" x14ac:dyDescent="0.25">
      <c r="A26" s="13">
        <v>1000</v>
      </c>
      <c r="B26" s="14" t="s">
        <v>16</v>
      </c>
      <c r="C26" s="134">
        <v>2494572.5499999998</v>
      </c>
    </row>
    <row r="27" spans="1:3" x14ac:dyDescent="0.25">
      <c r="A27" s="13">
        <v>2000</v>
      </c>
      <c r="B27" s="14" t="s">
        <v>53</v>
      </c>
      <c r="C27" s="134">
        <v>340500</v>
      </c>
    </row>
    <row r="28" spans="1:3" x14ac:dyDescent="0.25">
      <c r="A28" s="13">
        <v>3000</v>
      </c>
      <c r="B28" s="14" t="s">
        <v>118</v>
      </c>
      <c r="C28" s="134">
        <v>2387775.17</v>
      </c>
    </row>
    <row r="29" spans="1:3" x14ac:dyDescent="0.25">
      <c r="A29" s="13">
        <v>4000</v>
      </c>
      <c r="B29" s="14" t="s">
        <v>203</v>
      </c>
      <c r="C29" s="134"/>
    </row>
    <row r="30" spans="1:3" x14ac:dyDescent="0.25">
      <c r="A30" s="13">
        <v>5000</v>
      </c>
      <c r="B30" s="14" t="s">
        <v>263</v>
      </c>
      <c r="C30" s="134"/>
    </row>
    <row r="31" spans="1:3" x14ac:dyDescent="0.25">
      <c r="A31" s="13">
        <v>6000</v>
      </c>
      <c r="B31" s="14" t="s">
        <v>322</v>
      </c>
      <c r="C31" s="134" t="s">
        <v>0</v>
      </c>
    </row>
    <row r="32" spans="1:3" x14ac:dyDescent="0.25">
      <c r="A32" s="13">
        <v>7000</v>
      </c>
      <c r="B32" s="14" t="s">
        <v>336</v>
      </c>
      <c r="C32" s="134" t="s">
        <v>0</v>
      </c>
    </row>
    <row r="33" spans="1:3" x14ac:dyDescent="0.25">
      <c r="A33" s="13">
        <v>8000</v>
      </c>
      <c r="B33" s="14" t="s">
        <v>384</v>
      </c>
      <c r="C33" s="134" t="s">
        <v>0</v>
      </c>
    </row>
    <row r="34" spans="1:3" x14ac:dyDescent="0.25">
      <c r="A34" s="13">
        <v>9000</v>
      </c>
      <c r="B34" s="14" t="s">
        <v>398</v>
      </c>
      <c r="C34" s="134" t="s">
        <v>0</v>
      </c>
    </row>
    <row r="35" spans="1:3" x14ac:dyDescent="0.25">
      <c r="A35" s="222" t="s">
        <v>978</v>
      </c>
      <c r="B35" s="223"/>
      <c r="C35" s="135">
        <f>SUM(C36:C44)</f>
        <v>8007225.3100000005</v>
      </c>
    </row>
    <row r="36" spans="1:3" x14ac:dyDescent="0.25">
      <c r="A36" s="13">
        <v>1000</v>
      </c>
      <c r="B36" s="14" t="s">
        <v>16</v>
      </c>
      <c r="C36" s="134">
        <v>2809693.07</v>
      </c>
    </row>
    <row r="37" spans="1:3" x14ac:dyDescent="0.25">
      <c r="A37" s="13">
        <v>2000</v>
      </c>
      <c r="B37" s="14" t="s">
        <v>53</v>
      </c>
      <c r="C37" s="134">
        <v>156000</v>
      </c>
    </row>
    <row r="38" spans="1:3" x14ac:dyDescent="0.25">
      <c r="A38" s="13">
        <v>3000</v>
      </c>
      <c r="B38" s="14" t="s">
        <v>118</v>
      </c>
      <c r="C38" s="134">
        <v>5017532.24</v>
      </c>
    </row>
    <row r="39" spans="1:3" x14ac:dyDescent="0.25">
      <c r="A39" s="13">
        <v>4000</v>
      </c>
      <c r="B39" s="14" t="s">
        <v>203</v>
      </c>
      <c r="C39" s="134">
        <v>24000</v>
      </c>
    </row>
    <row r="40" spans="1:3" x14ac:dyDescent="0.25">
      <c r="A40" s="13">
        <v>5000</v>
      </c>
      <c r="B40" s="14" t="s">
        <v>263</v>
      </c>
      <c r="C40" s="134"/>
    </row>
    <row r="41" spans="1:3" x14ac:dyDescent="0.25">
      <c r="A41" s="13">
        <v>6000</v>
      </c>
      <c r="B41" s="14" t="s">
        <v>322</v>
      </c>
      <c r="C41" s="134" t="s">
        <v>0</v>
      </c>
    </row>
    <row r="42" spans="1:3" x14ac:dyDescent="0.25">
      <c r="A42" s="13">
        <v>7000</v>
      </c>
      <c r="B42" s="14" t="s">
        <v>336</v>
      </c>
      <c r="C42" s="134" t="s">
        <v>0</v>
      </c>
    </row>
    <row r="43" spans="1:3" x14ac:dyDescent="0.25">
      <c r="A43" s="13">
        <v>8000</v>
      </c>
      <c r="B43" s="14" t="s">
        <v>384</v>
      </c>
      <c r="C43" s="134" t="s">
        <v>0</v>
      </c>
    </row>
    <row r="44" spans="1:3" x14ac:dyDescent="0.25">
      <c r="A44" s="13">
        <v>9000</v>
      </c>
      <c r="B44" s="14" t="s">
        <v>398</v>
      </c>
      <c r="C44" s="134" t="s">
        <v>0</v>
      </c>
    </row>
    <row r="45" spans="1:3" x14ac:dyDescent="0.25">
      <c r="A45" s="222" t="s">
        <v>979</v>
      </c>
      <c r="B45" s="223"/>
      <c r="C45" s="135">
        <f>SUM(C46:C54)</f>
        <v>849599.2300000001</v>
      </c>
    </row>
    <row r="46" spans="1:3" x14ac:dyDescent="0.25">
      <c r="A46" s="13">
        <v>1000</v>
      </c>
      <c r="B46" s="14" t="s">
        <v>16</v>
      </c>
      <c r="C46" s="134">
        <v>520826.81</v>
      </c>
    </row>
    <row r="47" spans="1:3" x14ac:dyDescent="0.25">
      <c r="A47" s="13">
        <v>2000</v>
      </c>
      <c r="B47" s="14" t="s">
        <v>53</v>
      </c>
      <c r="C47" s="134">
        <v>50500</v>
      </c>
    </row>
    <row r="48" spans="1:3" x14ac:dyDescent="0.25">
      <c r="A48" s="13">
        <v>3000</v>
      </c>
      <c r="B48" s="14" t="s">
        <v>118</v>
      </c>
      <c r="C48" s="134">
        <v>103072.42</v>
      </c>
    </row>
    <row r="49" spans="1:3" x14ac:dyDescent="0.25">
      <c r="A49" s="13">
        <v>4000</v>
      </c>
      <c r="B49" s="14" t="s">
        <v>203</v>
      </c>
      <c r="C49" s="134">
        <v>175200</v>
      </c>
    </row>
    <row r="50" spans="1:3" x14ac:dyDescent="0.25">
      <c r="A50" s="13">
        <v>5000</v>
      </c>
      <c r="B50" s="14" t="s">
        <v>263</v>
      </c>
      <c r="C50" s="134"/>
    </row>
    <row r="51" spans="1:3" x14ac:dyDescent="0.25">
      <c r="A51" s="13">
        <v>6000</v>
      </c>
      <c r="B51" s="14" t="s">
        <v>322</v>
      </c>
      <c r="C51" s="134" t="s">
        <v>0</v>
      </c>
    </row>
    <row r="52" spans="1:3" x14ac:dyDescent="0.25">
      <c r="A52" s="13">
        <v>7000</v>
      </c>
      <c r="B52" s="14" t="s">
        <v>336</v>
      </c>
      <c r="C52" s="134" t="s">
        <v>0</v>
      </c>
    </row>
    <row r="53" spans="1:3" x14ac:dyDescent="0.25">
      <c r="A53" s="13">
        <v>8000</v>
      </c>
      <c r="B53" s="14" t="s">
        <v>384</v>
      </c>
      <c r="C53" s="134" t="s">
        <v>0</v>
      </c>
    </row>
    <row r="54" spans="1:3" x14ac:dyDescent="0.25">
      <c r="A54" s="13">
        <v>9000</v>
      </c>
      <c r="B54" s="14" t="s">
        <v>398</v>
      </c>
      <c r="C54" s="134" t="s">
        <v>0</v>
      </c>
    </row>
    <row r="55" spans="1:3" x14ac:dyDescent="0.25">
      <c r="A55" s="222" t="s">
        <v>980</v>
      </c>
      <c r="B55" s="223"/>
      <c r="C55" s="135">
        <f>SUM(C56:C64)</f>
        <v>1069732.92</v>
      </c>
    </row>
    <row r="56" spans="1:3" x14ac:dyDescent="0.25">
      <c r="A56" s="13">
        <v>1000</v>
      </c>
      <c r="B56" s="14" t="s">
        <v>16</v>
      </c>
      <c r="C56" s="134">
        <v>729377.46</v>
      </c>
    </row>
    <row r="57" spans="1:3" x14ac:dyDescent="0.25">
      <c r="A57" s="13">
        <v>2000</v>
      </c>
      <c r="B57" s="14" t="s">
        <v>53</v>
      </c>
      <c r="C57" s="134">
        <v>44000</v>
      </c>
    </row>
    <row r="58" spans="1:3" x14ac:dyDescent="0.25">
      <c r="A58" s="13">
        <v>3000</v>
      </c>
      <c r="B58" s="14" t="s">
        <v>118</v>
      </c>
      <c r="C58" s="134">
        <v>296355.46000000002</v>
      </c>
    </row>
    <row r="59" spans="1:3" x14ac:dyDescent="0.25">
      <c r="A59" s="13">
        <v>4000</v>
      </c>
      <c r="B59" s="14" t="s">
        <v>203</v>
      </c>
      <c r="C59" s="134" t="s">
        <v>0</v>
      </c>
    </row>
    <row r="60" spans="1:3" x14ac:dyDescent="0.25">
      <c r="A60" s="13">
        <v>5000</v>
      </c>
      <c r="B60" s="14" t="s">
        <v>263</v>
      </c>
      <c r="C60" s="134"/>
    </row>
    <row r="61" spans="1:3" x14ac:dyDescent="0.25">
      <c r="A61" s="13">
        <v>6000</v>
      </c>
      <c r="B61" s="14" t="s">
        <v>322</v>
      </c>
      <c r="C61" s="134" t="s">
        <v>0</v>
      </c>
    </row>
    <row r="62" spans="1:3" x14ac:dyDescent="0.25">
      <c r="A62" s="13">
        <v>7000</v>
      </c>
      <c r="B62" s="14" t="s">
        <v>336</v>
      </c>
      <c r="C62" s="14" t="s">
        <v>0</v>
      </c>
    </row>
    <row r="63" spans="1:3" x14ac:dyDescent="0.25">
      <c r="A63" s="13">
        <v>8000</v>
      </c>
      <c r="B63" s="14" t="s">
        <v>384</v>
      </c>
      <c r="C63" s="14" t="s">
        <v>0</v>
      </c>
    </row>
    <row r="64" spans="1:3" x14ac:dyDescent="0.25">
      <c r="A64" s="13">
        <v>9000</v>
      </c>
      <c r="B64" s="14" t="s">
        <v>398</v>
      </c>
      <c r="C64" s="14" t="s">
        <v>0</v>
      </c>
    </row>
    <row r="65" spans="1:3" x14ac:dyDescent="0.25">
      <c r="A65" s="222" t="s">
        <v>981</v>
      </c>
      <c r="B65" s="223"/>
      <c r="C65" s="135">
        <f>SUM(C66:C74)</f>
        <v>1763645.74</v>
      </c>
    </row>
    <row r="66" spans="1:3" x14ac:dyDescent="0.25">
      <c r="A66" s="13">
        <v>1000</v>
      </c>
      <c r="B66" s="14" t="s">
        <v>16</v>
      </c>
      <c r="C66" s="134">
        <v>1140240.01</v>
      </c>
    </row>
    <row r="67" spans="1:3" x14ac:dyDescent="0.25">
      <c r="A67" s="13">
        <v>2000</v>
      </c>
      <c r="B67" s="14" t="s">
        <v>53</v>
      </c>
      <c r="C67" s="134">
        <v>79000</v>
      </c>
    </row>
    <row r="68" spans="1:3" x14ac:dyDescent="0.25">
      <c r="A68" s="13">
        <v>3000</v>
      </c>
      <c r="B68" s="14" t="s">
        <v>118</v>
      </c>
      <c r="C68" s="134">
        <v>544405.73</v>
      </c>
    </row>
    <row r="69" spans="1:3" x14ac:dyDescent="0.25">
      <c r="A69" s="13">
        <v>4000</v>
      </c>
      <c r="B69" s="14" t="s">
        <v>203</v>
      </c>
      <c r="C69" s="134" t="s">
        <v>0</v>
      </c>
    </row>
    <row r="70" spans="1:3" x14ac:dyDescent="0.25">
      <c r="A70" s="13">
        <v>5000</v>
      </c>
      <c r="B70" s="14" t="s">
        <v>263</v>
      </c>
      <c r="C70" s="134"/>
    </row>
    <row r="71" spans="1:3" x14ac:dyDescent="0.25">
      <c r="A71" s="13">
        <v>6000</v>
      </c>
      <c r="B71" s="14" t="s">
        <v>322</v>
      </c>
      <c r="C71" s="14" t="s">
        <v>0</v>
      </c>
    </row>
    <row r="72" spans="1:3" x14ac:dyDescent="0.25">
      <c r="A72" s="13">
        <v>7000</v>
      </c>
      <c r="B72" s="14" t="s">
        <v>336</v>
      </c>
      <c r="C72" s="14" t="s">
        <v>0</v>
      </c>
    </row>
    <row r="73" spans="1:3" x14ac:dyDescent="0.25">
      <c r="A73" s="13">
        <v>8000</v>
      </c>
      <c r="B73" s="14" t="s">
        <v>384</v>
      </c>
      <c r="C73" s="14" t="s">
        <v>0</v>
      </c>
    </row>
    <row r="74" spans="1:3" x14ac:dyDescent="0.25">
      <c r="A74" s="13">
        <v>9000</v>
      </c>
      <c r="B74" s="14" t="s">
        <v>398</v>
      </c>
      <c r="C74" s="14" t="s">
        <v>0</v>
      </c>
    </row>
    <row r="75" spans="1:3" x14ac:dyDescent="0.25">
      <c r="A75" s="222" t="s">
        <v>982</v>
      </c>
      <c r="B75" s="223"/>
      <c r="C75" s="135">
        <f>SUM(C76:C84)</f>
        <v>5344066.9000000004</v>
      </c>
    </row>
    <row r="76" spans="1:3" x14ac:dyDescent="0.25">
      <c r="A76" s="13">
        <v>1000</v>
      </c>
      <c r="B76" s="14" t="s">
        <v>16</v>
      </c>
      <c r="C76" s="134">
        <v>928437</v>
      </c>
    </row>
    <row r="77" spans="1:3" x14ac:dyDescent="0.25">
      <c r="A77" s="13">
        <v>2000</v>
      </c>
      <c r="B77" s="14" t="s">
        <v>53</v>
      </c>
      <c r="C77" s="134">
        <v>243000</v>
      </c>
    </row>
    <row r="78" spans="1:3" x14ac:dyDescent="0.25">
      <c r="A78" s="13">
        <v>3000</v>
      </c>
      <c r="B78" s="14" t="s">
        <v>118</v>
      </c>
      <c r="C78" s="134">
        <v>804629.9</v>
      </c>
    </row>
    <row r="79" spans="1:3" x14ac:dyDescent="0.25">
      <c r="A79" s="13">
        <v>4000</v>
      </c>
      <c r="B79" s="14" t="s">
        <v>203</v>
      </c>
      <c r="C79" s="134" t="s">
        <v>0</v>
      </c>
    </row>
    <row r="80" spans="1:3" x14ac:dyDescent="0.25">
      <c r="A80" s="13">
        <v>5000</v>
      </c>
      <c r="B80" s="14" t="s">
        <v>263</v>
      </c>
      <c r="C80" s="134">
        <v>3368000</v>
      </c>
    </row>
    <row r="81" spans="1:3" x14ac:dyDescent="0.25">
      <c r="A81" s="13">
        <v>6000</v>
      </c>
      <c r="B81" s="14" t="s">
        <v>322</v>
      </c>
      <c r="C81" s="134" t="s">
        <v>0</v>
      </c>
    </row>
    <row r="82" spans="1:3" x14ac:dyDescent="0.25">
      <c r="A82" s="13">
        <v>7000</v>
      </c>
      <c r="B82" s="14" t="s">
        <v>336</v>
      </c>
      <c r="C82" s="134" t="s">
        <v>0</v>
      </c>
    </row>
    <row r="83" spans="1:3" x14ac:dyDescent="0.25">
      <c r="A83" s="13">
        <v>8000</v>
      </c>
      <c r="B83" s="14" t="s">
        <v>384</v>
      </c>
      <c r="C83" s="134" t="s">
        <v>0</v>
      </c>
    </row>
    <row r="84" spans="1:3" x14ac:dyDescent="0.25">
      <c r="A84" s="13">
        <v>9000</v>
      </c>
      <c r="B84" s="14" t="s">
        <v>398</v>
      </c>
      <c r="C84" s="134" t="s">
        <v>0</v>
      </c>
    </row>
    <row r="85" spans="1:3" x14ac:dyDescent="0.25">
      <c r="A85" s="222" t="s">
        <v>983</v>
      </c>
      <c r="B85" s="223"/>
      <c r="C85" s="135">
        <f>SUM(C86:C94)</f>
        <v>204798.97</v>
      </c>
    </row>
    <row r="86" spans="1:3" x14ac:dyDescent="0.25">
      <c r="A86" s="13">
        <v>1000</v>
      </c>
      <c r="B86" s="14" t="s">
        <v>16</v>
      </c>
      <c r="C86" s="134">
        <v>197200.99</v>
      </c>
    </row>
    <row r="87" spans="1:3" x14ac:dyDescent="0.25">
      <c r="A87" s="13">
        <v>2000</v>
      </c>
      <c r="B87" s="14" t="s">
        <v>53</v>
      </c>
      <c r="C87" s="134">
        <v>4500</v>
      </c>
    </row>
    <row r="88" spans="1:3" x14ac:dyDescent="0.25">
      <c r="A88" s="13">
        <v>3000</v>
      </c>
      <c r="B88" s="14" t="s">
        <v>118</v>
      </c>
      <c r="C88" s="134">
        <v>3097.98</v>
      </c>
    </row>
    <row r="89" spans="1:3" x14ac:dyDescent="0.25">
      <c r="A89" s="13">
        <v>4000</v>
      </c>
      <c r="B89" s="14" t="s">
        <v>203</v>
      </c>
      <c r="C89" s="14" t="s">
        <v>0</v>
      </c>
    </row>
    <row r="90" spans="1:3" x14ac:dyDescent="0.25">
      <c r="A90" s="13">
        <v>5000</v>
      </c>
      <c r="B90" s="14" t="s">
        <v>263</v>
      </c>
      <c r="C90" s="14" t="s">
        <v>0</v>
      </c>
    </row>
    <row r="91" spans="1:3" x14ac:dyDescent="0.25">
      <c r="A91" s="13">
        <v>6000</v>
      </c>
      <c r="B91" s="14" t="s">
        <v>322</v>
      </c>
      <c r="C91" s="14" t="s">
        <v>0</v>
      </c>
    </row>
    <row r="92" spans="1:3" x14ac:dyDescent="0.25">
      <c r="A92" s="13">
        <v>7000</v>
      </c>
      <c r="B92" s="14" t="s">
        <v>336</v>
      </c>
      <c r="C92" s="14" t="s">
        <v>0</v>
      </c>
    </row>
    <row r="93" spans="1:3" x14ac:dyDescent="0.25">
      <c r="A93" s="13">
        <v>8000</v>
      </c>
      <c r="B93" s="14" t="s">
        <v>384</v>
      </c>
      <c r="C93" s="14" t="s">
        <v>0</v>
      </c>
    </row>
    <row r="94" spans="1:3" x14ac:dyDescent="0.25">
      <c r="A94" s="13">
        <v>9000</v>
      </c>
      <c r="B94" s="14" t="s">
        <v>398</v>
      </c>
      <c r="C94" s="14" t="s">
        <v>0</v>
      </c>
    </row>
    <row r="95" spans="1:3" x14ac:dyDescent="0.25">
      <c r="A95" s="222" t="s">
        <v>984</v>
      </c>
      <c r="B95" s="223"/>
      <c r="C95" s="135">
        <f>SUM(C96:C104)</f>
        <v>110390.92</v>
      </c>
    </row>
    <row r="96" spans="1:3" x14ac:dyDescent="0.25">
      <c r="A96" s="13">
        <v>1000</v>
      </c>
      <c r="B96" s="14" t="s">
        <v>16</v>
      </c>
      <c r="C96" s="134">
        <v>95667.9</v>
      </c>
    </row>
    <row r="97" spans="1:3" x14ac:dyDescent="0.25">
      <c r="A97" s="13">
        <v>2000</v>
      </c>
      <c r="B97" s="14" t="s">
        <v>53</v>
      </c>
      <c r="C97" s="134">
        <v>4500</v>
      </c>
    </row>
    <row r="98" spans="1:3" x14ac:dyDescent="0.25">
      <c r="A98" s="13">
        <v>3000</v>
      </c>
      <c r="B98" s="14" t="s">
        <v>118</v>
      </c>
      <c r="C98" s="134">
        <v>10223.02</v>
      </c>
    </row>
    <row r="99" spans="1:3" x14ac:dyDescent="0.25">
      <c r="A99" s="13">
        <v>4000</v>
      </c>
      <c r="B99" s="14" t="s">
        <v>203</v>
      </c>
      <c r="C99" s="14" t="s">
        <v>0</v>
      </c>
    </row>
    <row r="100" spans="1:3" x14ac:dyDescent="0.25">
      <c r="A100" s="13">
        <v>5000</v>
      </c>
      <c r="B100" s="14" t="s">
        <v>263</v>
      </c>
      <c r="C100" s="14" t="s">
        <v>0</v>
      </c>
    </row>
    <row r="101" spans="1:3" x14ac:dyDescent="0.25">
      <c r="A101" s="13">
        <v>6000</v>
      </c>
      <c r="B101" s="14" t="s">
        <v>322</v>
      </c>
      <c r="C101" s="14" t="s">
        <v>0</v>
      </c>
    </row>
    <row r="102" spans="1:3" x14ac:dyDescent="0.25">
      <c r="A102" s="13">
        <v>7000</v>
      </c>
      <c r="B102" s="14" t="s">
        <v>336</v>
      </c>
      <c r="C102" s="14" t="s">
        <v>0</v>
      </c>
    </row>
    <row r="103" spans="1:3" x14ac:dyDescent="0.25">
      <c r="A103" s="13">
        <v>8000</v>
      </c>
      <c r="B103" s="14" t="s">
        <v>384</v>
      </c>
      <c r="C103" s="14" t="s">
        <v>0</v>
      </c>
    </row>
    <row r="104" spans="1:3" x14ac:dyDescent="0.25">
      <c r="A104" s="13">
        <v>9000</v>
      </c>
      <c r="B104" s="14" t="s">
        <v>398</v>
      </c>
      <c r="C104" s="14" t="s">
        <v>0</v>
      </c>
    </row>
    <row r="105" spans="1:3" x14ac:dyDescent="0.25">
      <c r="A105" s="222" t="s">
        <v>985</v>
      </c>
      <c r="B105" s="223"/>
      <c r="C105" s="135">
        <f>SUM(C106:C114)</f>
        <v>110000</v>
      </c>
    </row>
    <row r="106" spans="1:3" x14ac:dyDescent="0.25">
      <c r="A106" s="13">
        <v>1000</v>
      </c>
      <c r="B106" s="14" t="s">
        <v>16</v>
      </c>
      <c r="C106" s="14" t="s">
        <v>0</v>
      </c>
    </row>
    <row r="107" spans="1:3" x14ac:dyDescent="0.25">
      <c r="A107" s="13">
        <v>2000</v>
      </c>
      <c r="B107" s="14" t="s">
        <v>53</v>
      </c>
      <c r="C107" s="14" t="s">
        <v>0</v>
      </c>
    </row>
    <row r="108" spans="1:3" x14ac:dyDescent="0.25">
      <c r="A108" s="13">
        <v>3000</v>
      </c>
      <c r="B108" s="14" t="s">
        <v>118</v>
      </c>
      <c r="C108" s="134">
        <v>110000</v>
      </c>
    </row>
    <row r="109" spans="1:3" x14ac:dyDescent="0.25">
      <c r="A109" s="13">
        <v>4000</v>
      </c>
      <c r="B109" s="14" t="s">
        <v>203</v>
      </c>
      <c r="C109" s="14" t="s">
        <v>0</v>
      </c>
    </row>
    <row r="110" spans="1:3" x14ac:dyDescent="0.25">
      <c r="A110" s="13">
        <v>5000</v>
      </c>
      <c r="B110" s="14" t="s">
        <v>263</v>
      </c>
      <c r="C110" s="14" t="s">
        <v>0</v>
      </c>
    </row>
    <row r="111" spans="1:3" x14ac:dyDescent="0.25">
      <c r="A111" s="13">
        <v>6000</v>
      </c>
      <c r="B111" s="14" t="s">
        <v>322</v>
      </c>
      <c r="C111" s="14" t="s">
        <v>0</v>
      </c>
    </row>
    <row r="112" spans="1:3" x14ac:dyDescent="0.25">
      <c r="A112" s="13">
        <v>7000</v>
      </c>
      <c r="B112" s="14" t="s">
        <v>336</v>
      </c>
      <c r="C112" s="14" t="s">
        <v>0</v>
      </c>
    </row>
    <row r="113" spans="1:3" x14ac:dyDescent="0.25">
      <c r="A113" s="13">
        <v>8000</v>
      </c>
      <c r="B113" s="14" t="s">
        <v>384</v>
      </c>
      <c r="C113" s="14" t="s">
        <v>0</v>
      </c>
    </row>
    <row r="114" spans="1:3" x14ac:dyDescent="0.25">
      <c r="A114" s="13">
        <v>9000</v>
      </c>
      <c r="B114" s="14" t="s">
        <v>398</v>
      </c>
      <c r="C114" s="14" t="s">
        <v>0</v>
      </c>
    </row>
    <row r="115" spans="1:3" x14ac:dyDescent="0.25">
      <c r="A115" s="222" t="s">
        <v>986</v>
      </c>
      <c r="B115" s="223"/>
      <c r="C115" s="135">
        <f>SUM(C116:C124)</f>
        <v>1375798.97</v>
      </c>
    </row>
    <row r="116" spans="1:3" x14ac:dyDescent="0.25">
      <c r="A116" s="13">
        <v>1000</v>
      </c>
      <c r="B116" s="14" t="s">
        <v>16</v>
      </c>
      <c r="C116" s="134">
        <v>873012.79</v>
      </c>
    </row>
    <row r="117" spans="1:3" x14ac:dyDescent="0.25">
      <c r="A117" s="13">
        <v>2000</v>
      </c>
      <c r="B117" s="14" t="s">
        <v>53</v>
      </c>
      <c r="C117" s="134">
        <v>82000</v>
      </c>
    </row>
    <row r="118" spans="1:3" x14ac:dyDescent="0.25">
      <c r="A118" s="13">
        <v>3000</v>
      </c>
      <c r="B118" s="14" t="s">
        <v>118</v>
      </c>
      <c r="C118" s="134">
        <v>420786.18</v>
      </c>
    </row>
    <row r="119" spans="1:3" x14ac:dyDescent="0.25">
      <c r="A119" s="13">
        <v>4000</v>
      </c>
      <c r="B119" s="14" t="s">
        <v>203</v>
      </c>
      <c r="C119" s="134" t="s">
        <v>0</v>
      </c>
    </row>
    <row r="120" spans="1:3" x14ac:dyDescent="0.25">
      <c r="A120" s="13">
        <v>5000</v>
      </c>
      <c r="B120" s="14" t="s">
        <v>263</v>
      </c>
      <c r="C120" s="134"/>
    </row>
    <row r="121" spans="1:3" x14ac:dyDescent="0.25">
      <c r="A121" s="13">
        <v>6000</v>
      </c>
      <c r="B121" s="14" t="s">
        <v>322</v>
      </c>
      <c r="C121" s="134" t="s">
        <v>0</v>
      </c>
    </row>
    <row r="122" spans="1:3" x14ac:dyDescent="0.25">
      <c r="A122" s="13">
        <v>7000</v>
      </c>
      <c r="B122" s="14" t="s">
        <v>336</v>
      </c>
      <c r="C122" s="134" t="s">
        <v>0</v>
      </c>
    </row>
    <row r="123" spans="1:3" x14ac:dyDescent="0.25">
      <c r="A123" s="13">
        <v>8000</v>
      </c>
      <c r="B123" s="14" t="s">
        <v>384</v>
      </c>
      <c r="C123" s="134" t="s">
        <v>0</v>
      </c>
    </row>
    <row r="124" spans="1:3" x14ac:dyDescent="0.25">
      <c r="A124" s="13">
        <v>9000</v>
      </c>
      <c r="B124" s="14" t="s">
        <v>398</v>
      </c>
      <c r="C124" s="134" t="s">
        <v>0</v>
      </c>
    </row>
    <row r="125" spans="1:3" x14ac:dyDescent="0.25">
      <c r="A125" s="222" t="s">
        <v>987</v>
      </c>
      <c r="B125" s="223"/>
      <c r="C125" s="135">
        <f>SUM(C126:C134)</f>
        <v>213586.40999999997</v>
      </c>
    </row>
    <row r="126" spans="1:3" x14ac:dyDescent="0.25">
      <c r="A126" s="122">
        <v>1000</v>
      </c>
      <c r="B126" s="14" t="s">
        <v>16</v>
      </c>
      <c r="C126" s="134">
        <v>182975.55</v>
      </c>
    </row>
    <row r="127" spans="1:3" x14ac:dyDescent="0.25">
      <c r="A127" s="122">
        <v>2000</v>
      </c>
      <c r="B127" s="14" t="s">
        <v>53</v>
      </c>
      <c r="C127" s="134">
        <v>22000</v>
      </c>
    </row>
    <row r="128" spans="1:3" x14ac:dyDescent="0.25">
      <c r="A128" s="122">
        <v>3000</v>
      </c>
      <c r="B128" s="14" t="s">
        <v>118</v>
      </c>
      <c r="C128" s="134">
        <v>8610.86</v>
      </c>
    </row>
    <row r="129" spans="1:3" x14ac:dyDescent="0.25">
      <c r="A129" s="122">
        <v>4000</v>
      </c>
      <c r="B129" s="14" t="s">
        <v>203</v>
      </c>
      <c r="C129" s="134" t="s">
        <v>0</v>
      </c>
    </row>
    <row r="130" spans="1:3" x14ac:dyDescent="0.25">
      <c r="A130" s="122">
        <v>5000</v>
      </c>
      <c r="B130" s="14" t="s">
        <v>263</v>
      </c>
      <c r="C130" s="134"/>
    </row>
    <row r="131" spans="1:3" x14ac:dyDescent="0.25">
      <c r="A131" s="122">
        <v>6000</v>
      </c>
      <c r="B131" s="14" t="s">
        <v>322</v>
      </c>
      <c r="C131" s="134" t="s">
        <v>0</v>
      </c>
    </row>
    <row r="132" spans="1:3" x14ac:dyDescent="0.25">
      <c r="A132" s="122">
        <v>7000</v>
      </c>
      <c r="B132" s="14" t="s">
        <v>336</v>
      </c>
      <c r="C132" s="134" t="s">
        <v>0</v>
      </c>
    </row>
    <row r="133" spans="1:3" x14ac:dyDescent="0.25">
      <c r="A133" s="122">
        <v>8000</v>
      </c>
      <c r="B133" s="14" t="s">
        <v>384</v>
      </c>
      <c r="C133" s="134" t="s">
        <v>0</v>
      </c>
    </row>
    <row r="134" spans="1:3" x14ac:dyDescent="0.25">
      <c r="A134" s="122">
        <v>9000</v>
      </c>
      <c r="B134" s="14" t="s">
        <v>398</v>
      </c>
      <c r="C134" s="134" t="s">
        <v>0</v>
      </c>
    </row>
    <row r="135" spans="1:3" x14ac:dyDescent="0.25">
      <c r="A135" s="222" t="s">
        <v>988</v>
      </c>
      <c r="B135" s="223"/>
      <c r="C135" s="135">
        <f>SUM(C136:C144)</f>
        <v>0</v>
      </c>
    </row>
    <row r="136" spans="1:3" x14ac:dyDescent="0.25">
      <c r="A136" s="122">
        <v>1000</v>
      </c>
      <c r="B136" s="14" t="s">
        <v>16</v>
      </c>
      <c r="C136" s="134"/>
    </row>
    <row r="137" spans="1:3" x14ac:dyDescent="0.25">
      <c r="A137" s="122">
        <v>2000</v>
      </c>
      <c r="B137" s="14" t="s">
        <v>53</v>
      </c>
      <c r="C137" s="134"/>
    </row>
    <row r="138" spans="1:3" x14ac:dyDescent="0.25">
      <c r="A138" s="122">
        <v>3000</v>
      </c>
      <c r="B138" s="14" t="s">
        <v>118</v>
      </c>
      <c r="C138" s="134"/>
    </row>
    <row r="139" spans="1:3" x14ac:dyDescent="0.25">
      <c r="A139" s="122">
        <v>4000</v>
      </c>
      <c r="B139" s="14" t="s">
        <v>203</v>
      </c>
      <c r="C139" s="134" t="s">
        <v>0</v>
      </c>
    </row>
    <row r="140" spans="1:3" x14ac:dyDescent="0.25">
      <c r="A140" s="122">
        <v>5000</v>
      </c>
      <c r="B140" s="14" t="s">
        <v>263</v>
      </c>
      <c r="C140" s="134"/>
    </row>
    <row r="141" spans="1:3" x14ac:dyDescent="0.25">
      <c r="A141" s="122">
        <v>6000</v>
      </c>
      <c r="B141" s="14" t="s">
        <v>322</v>
      </c>
      <c r="C141" s="134" t="s">
        <v>0</v>
      </c>
    </row>
    <row r="142" spans="1:3" x14ac:dyDescent="0.25">
      <c r="A142" s="122">
        <v>7000</v>
      </c>
      <c r="B142" s="14" t="s">
        <v>336</v>
      </c>
      <c r="C142" s="134" t="s">
        <v>0</v>
      </c>
    </row>
    <row r="143" spans="1:3" x14ac:dyDescent="0.25">
      <c r="A143" s="122">
        <v>8000</v>
      </c>
      <c r="B143" s="14" t="s">
        <v>384</v>
      </c>
      <c r="C143" s="134" t="s">
        <v>0</v>
      </c>
    </row>
    <row r="144" spans="1:3" x14ac:dyDescent="0.25">
      <c r="A144" s="122">
        <v>9000</v>
      </c>
      <c r="B144" s="14" t="s">
        <v>398</v>
      </c>
      <c r="C144" s="134" t="s">
        <v>0</v>
      </c>
    </row>
    <row r="145" spans="1:3" x14ac:dyDescent="0.25">
      <c r="A145" s="222" t="s">
        <v>989</v>
      </c>
      <c r="B145" s="223"/>
      <c r="C145" s="135">
        <f>SUM(C146:C154)</f>
        <v>0</v>
      </c>
    </row>
    <row r="146" spans="1:3" x14ac:dyDescent="0.25">
      <c r="A146" s="122">
        <v>1000</v>
      </c>
      <c r="B146" s="14" t="s">
        <v>16</v>
      </c>
      <c r="C146" s="134"/>
    </row>
    <row r="147" spans="1:3" x14ac:dyDescent="0.25">
      <c r="A147" s="122">
        <v>2000</v>
      </c>
      <c r="B147" s="14" t="s">
        <v>53</v>
      </c>
      <c r="C147" s="134"/>
    </row>
    <row r="148" spans="1:3" x14ac:dyDescent="0.25">
      <c r="A148" s="122">
        <v>3000</v>
      </c>
      <c r="B148" s="14" t="s">
        <v>118</v>
      </c>
      <c r="C148" s="134"/>
    </row>
    <row r="149" spans="1:3" x14ac:dyDescent="0.25">
      <c r="A149" s="122">
        <v>4000</v>
      </c>
      <c r="B149" s="14" t="s">
        <v>203</v>
      </c>
      <c r="C149" s="134" t="s">
        <v>0</v>
      </c>
    </row>
    <row r="150" spans="1:3" x14ac:dyDescent="0.25">
      <c r="A150" s="122">
        <v>5000</v>
      </c>
      <c r="B150" s="14" t="s">
        <v>263</v>
      </c>
      <c r="C150" s="134"/>
    </row>
    <row r="151" spans="1:3" x14ac:dyDescent="0.25">
      <c r="A151" s="122">
        <v>6000</v>
      </c>
      <c r="B151" s="14" t="s">
        <v>322</v>
      </c>
      <c r="C151" s="134" t="s">
        <v>0</v>
      </c>
    </row>
    <row r="152" spans="1:3" x14ac:dyDescent="0.25">
      <c r="A152" s="122">
        <v>7000</v>
      </c>
      <c r="B152" s="14" t="s">
        <v>336</v>
      </c>
      <c r="C152" s="134" t="s">
        <v>0</v>
      </c>
    </row>
    <row r="153" spans="1:3" x14ac:dyDescent="0.25">
      <c r="A153" s="122">
        <v>8000</v>
      </c>
      <c r="B153" s="14" t="s">
        <v>384</v>
      </c>
      <c r="C153" s="134" t="s">
        <v>0</v>
      </c>
    </row>
    <row r="154" spans="1:3" x14ac:dyDescent="0.25">
      <c r="A154" s="122">
        <v>9000</v>
      </c>
      <c r="B154" s="14" t="s">
        <v>398</v>
      </c>
      <c r="C154" s="134" t="s">
        <v>0</v>
      </c>
    </row>
    <row r="155" spans="1:3" x14ac:dyDescent="0.25">
      <c r="A155" s="222" t="s">
        <v>990</v>
      </c>
      <c r="B155" s="223"/>
      <c r="C155" s="135">
        <f>SUM(C156:C164)</f>
        <v>0</v>
      </c>
    </row>
    <row r="156" spans="1:3" x14ac:dyDescent="0.25">
      <c r="A156" s="122">
        <v>1000</v>
      </c>
      <c r="B156" s="14" t="s">
        <v>16</v>
      </c>
      <c r="C156" s="134"/>
    </row>
    <row r="157" spans="1:3" x14ac:dyDescent="0.25">
      <c r="A157" s="122">
        <v>2000</v>
      </c>
      <c r="B157" s="14" t="s">
        <v>53</v>
      </c>
      <c r="C157" s="134"/>
    </row>
    <row r="158" spans="1:3" x14ac:dyDescent="0.25">
      <c r="A158" s="122">
        <v>3000</v>
      </c>
      <c r="B158" s="14" t="s">
        <v>118</v>
      </c>
      <c r="C158" s="134"/>
    </row>
    <row r="159" spans="1:3" x14ac:dyDescent="0.25">
      <c r="A159" s="122">
        <v>4000</v>
      </c>
      <c r="B159" s="14" t="s">
        <v>203</v>
      </c>
      <c r="C159" s="134"/>
    </row>
    <row r="160" spans="1:3" x14ac:dyDescent="0.25">
      <c r="A160" s="122">
        <v>5000</v>
      </c>
      <c r="B160" s="14" t="s">
        <v>263</v>
      </c>
      <c r="C160" s="134"/>
    </row>
    <row r="161" spans="1:3" x14ac:dyDescent="0.25">
      <c r="A161" s="122">
        <v>6000</v>
      </c>
      <c r="B161" s="14" t="s">
        <v>322</v>
      </c>
      <c r="C161" s="134" t="s">
        <v>0</v>
      </c>
    </row>
    <row r="162" spans="1:3" x14ac:dyDescent="0.25">
      <c r="A162" s="122">
        <v>7000</v>
      </c>
      <c r="B162" s="14" t="s">
        <v>336</v>
      </c>
      <c r="C162" s="134" t="s">
        <v>0</v>
      </c>
    </row>
    <row r="163" spans="1:3" x14ac:dyDescent="0.25">
      <c r="A163" s="122">
        <v>8000</v>
      </c>
      <c r="B163" s="14" t="s">
        <v>384</v>
      </c>
      <c r="C163" s="134" t="s">
        <v>0</v>
      </c>
    </row>
    <row r="164" spans="1:3" x14ac:dyDescent="0.25">
      <c r="A164" s="122">
        <v>9000</v>
      </c>
      <c r="B164" s="14" t="s">
        <v>398</v>
      </c>
      <c r="C164" s="134" t="s">
        <v>0</v>
      </c>
    </row>
    <row r="165" spans="1:3" ht="15" customHeight="1" x14ac:dyDescent="0.25">
      <c r="A165" s="222" t="s">
        <v>9</v>
      </c>
      <c r="B165" s="223"/>
      <c r="C165" s="135">
        <f>+C5+C15+C25+C35+C45+C55+C65+C75+C85+C95+C105+C115+C125+C135+C145+C155</f>
        <v>31539761.120000001</v>
      </c>
    </row>
  </sheetData>
  <autoFilter ref="A4:C165">
    <filterColumn colId="0" showButton="0"/>
  </autoFilter>
  <mergeCells count="21">
    <mergeCell ref="A165:B165"/>
    <mergeCell ref="A125:B125"/>
    <mergeCell ref="A3:C3"/>
    <mergeCell ref="A55:B55"/>
    <mergeCell ref="A65:B65"/>
    <mergeCell ref="A75:B75"/>
    <mergeCell ref="A85:B85"/>
    <mergeCell ref="A95:B95"/>
    <mergeCell ref="A105:B105"/>
    <mergeCell ref="A4:B4"/>
    <mergeCell ref="A5:B5"/>
    <mergeCell ref="A15:B15"/>
    <mergeCell ref="A25:B25"/>
    <mergeCell ref="A35:B35"/>
    <mergeCell ref="A45:B45"/>
    <mergeCell ref="A1:C1"/>
    <mergeCell ref="A2:C2"/>
    <mergeCell ref="A135:B135"/>
    <mergeCell ref="A145:B145"/>
    <mergeCell ref="A155:B155"/>
    <mergeCell ref="A115:B115"/>
  </mergeCells>
  <pageMargins left="0.39370078740157483" right="0.39370078740157483" top="0.39370078740157483" bottom="0.39370078740157483" header="0.31496062992125984" footer="0.31496062992125984"/>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K79"/>
  <sheetViews>
    <sheetView topLeftCell="A22" workbookViewId="0">
      <selection activeCell="C28" sqref="C28"/>
    </sheetView>
  </sheetViews>
  <sheetFormatPr baseColWidth="10" defaultRowHeight="15" x14ac:dyDescent="0.25"/>
  <cols>
    <col min="1" max="1" width="16" customWidth="1"/>
    <col min="2" max="2" width="45.7109375" bestFit="1" customWidth="1"/>
    <col min="3" max="3" width="19.85546875" bestFit="1" customWidth="1"/>
  </cols>
  <sheetData>
    <row r="1" spans="1:11" ht="25.5" customHeight="1" x14ac:dyDescent="0.25">
      <c r="A1" s="205" t="s">
        <v>1269</v>
      </c>
      <c r="B1" s="205"/>
      <c r="C1" s="205"/>
    </row>
    <row r="2" spans="1:11" ht="25.5" customHeight="1" x14ac:dyDescent="0.25">
      <c r="A2" s="205" t="s">
        <v>1268</v>
      </c>
      <c r="B2" s="205"/>
      <c r="C2" s="205"/>
      <c r="D2" s="202"/>
      <c r="E2" s="202"/>
      <c r="F2" s="202"/>
    </row>
    <row r="3" spans="1:11" ht="53.25" customHeight="1" x14ac:dyDescent="0.25">
      <c r="A3" s="216" t="s">
        <v>945</v>
      </c>
      <c r="B3" s="216"/>
      <c r="C3" s="216"/>
    </row>
    <row r="4" spans="1:11" x14ac:dyDescent="0.25">
      <c r="A4" s="2" t="s">
        <v>0</v>
      </c>
      <c r="B4" s="1"/>
      <c r="C4" s="1"/>
    </row>
    <row r="5" spans="1:11" ht="15" customHeight="1" x14ac:dyDescent="0.25">
      <c r="A5" s="227" t="s">
        <v>971</v>
      </c>
      <c r="B5" s="227"/>
      <c r="C5" s="227"/>
    </row>
    <row r="6" spans="1:11" x14ac:dyDescent="0.25">
      <c r="A6" s="2" t="s">
        <v>0</v>
      </c>
      <c r="B6" s="1"/>
      <c r="C6" s="1"/>
    </row>
    <row r="7" spans="1:11" x14ac:dyDescent="0.25">
      <c r="A7" s="228" t="s">
        <v>419</v>
      </c>
      <c r="B7" s="229"/>
      <c r="C7" s="41" t="s">
        <v>2</v>
      </c>
    </row>
    <row r="8" spans="1:11" x14ac:dyDescent="0.25">
      <c r="A8" s="22" t="s">
        <v>420</v>
      </c>
      <c r="B8" s="23" t="s">
        <v>421</v>
      </c>
      <c r="C8" s="161">
        <f>+C9</f>
        <v>31539761.120000001</v>
      </c>
    </row>
    <row r="9" spans="1:11" x14ac:dyDescent="0.25">
      <c r="A9" s="16" t="s">
        <v>422</v>
      </c>
      <c r="B9" s="17" t="s">
        <v>423</v>
      </c>
      <c r="C9" s="159">
        <f>+C10</f>
        <v>31539761.120000001</v>
      </c>
    </row>
    <row r="10" spans="1:11" x14ac:dyDescent="0.25">
      <c r="A10" s="24" t="s">
        <v>424</v>
      </c>
      <c r="B10" s="25" t="s">
        <v>425</v>
      </c>
      <c r="C10" s="160">
        <f>+C27</f>
        <v>31539761.120000001</v>
      </c>
    </row>
    <row r="11" spans="1:11" x14ac:dyDescent="0.25">
      <c r="A11" s="11" t="s">
        <v>426</v>
      </c>
      <c r="B11" s="27" t="s">
        <v>427</v>
      </c>
      <c r="C11" s="12"/>
    </row>
    <row r="12" spans="1:11" x14ac:dyDescent="0.25">
      <c r="A12" s="28" t="s">
        <v>428</v>
      </c>
      <c r="B12" s="14" t="s">
        <v>429</v>
      </c>
      <c r="C12" s="15"/>
    </row>
    <row r="13" spans="1:11" ht="24.75" x14ac:dyDescent="0.25">
      <c r="A13" s="11" t="s">
        <v>430</v>
      </c>
      <c r="B13" s="29" t="s">
        <v>431</v>
      </c>
      <c r="C13" s="27" t="s">
        <v>0</v>
      </c>
    </row>
    <row r="14" spans="1:11" ht="24.75" x14ac:dyDescent="0.25">
      <c r="A14" s="28" t="s">
        <v>432</v>
      </c>
      <c r="B14" s="30" t="s">
        <v>433</v>
      </c>
      <c r="C14" s="14" t="s">
        <v>0</v>
      </c>
    </row>
    <row r="15" spans="1:11" x14ac:dyDescent="0.25">
      <c r="A15" s="11" t="s">
        <v>434</v>
      </c>
      <c r="B15" s="29" t="s">
        <v>435</v>
      </c>
      <c r="C15" s="27" t="s">
        <v>0</v>
      </c>
    </row>
    <row r="16" spans="1:11" ht="24.75" x14ac:dyDescent="0.25">
      <c r="A16" s="28" t="s">
        <v>436</v>
      </c>
      <c r="B16" s="30" t="s">
        <v>437</v>
      </c>
      <c r="C16" s="14" t="s">
        <v>0</v>
      </c>
      <c r="K16" s="90"/>
    </row>
    <row r="17" spans="1:11" ht="24.75" x14ac:dyDescent="0.25">
      <c r="A17" s="11" t="s">
        <v>438</v>
      </c>
      <c r="B17" s="29" t="s">
        <v>439</v>
      </c>
      <c r="C17" s="27" t="s">
        <v>0</v>
      </c>
      <c r="K17" s="90"/>
    </row>
    <row r="18" spans="1:11" ht="24.75" x14ac:dyDescent="0.25">
      <c r="A18" s="28" t="s">
        <v>440</v>
      </c>
      <c r="B18" s="30" t="s">
        <v>441</v>
      </c>
      <c r="C18" s="14" t="s">
        <v>0</v>
      </c>
      <c r="K18" s="90"/>
    </row>
    <row r="19" spans="1:11" ht="24.75" x14ac:dyDescent="0.25">
      <c r="A19" s="11" t="s">
        <v>442</v>
      </c>
      <c r="B19" s="29" t="s">
        <v>443</v>
      </c>
      <c r="C19" s="27" t="s">
        <v>0</v>
      </c>
      <c r="H19" s="90"/>
      <c r="K19" s="90"/>
    </row>
    <row r="20" spans="1:11" x14ac:dyDescent="0.25">
      <c r="A20" s="28" t="s">
        <v>444</v>
      </c>
      <c r="B20" s="30" t="s">
        <v>445</v>
      </c>
      <c r="C20" s="14" t="s">
        <v>0</v>
      </c>
      <c r="H20" s="90"/>
    </row>
    <row r="21" spans="1:11" ht="24.75" x14ac:dyDescent="0.25">
      <c r="A21" s="11" t="s">
        <v>446</v>
      </c>
      <c r="B21" s="29" t="s">
        <v>447</v>
      </c>
      <c r="C21" s="27" t="s">
        <v>0</v>
      </c>
      <c r="H21" s="90"/>
    </row>
    <row r="22" spans="1:11" ht="24.75" x14ac:dyDescent="0.25">
      <c r="A22" s="11" t="s">
        <v>448</v>
      </c>
      <c r="B22" s="29" t="s">
        <v>449</v>
      </c>
      <c r="C22" s="27" t="s">
        <v>0</v>
      </c>
      <c r="H22" s="90"/>
    </row>
    <row r="23" spans="1:11" ht="24.75" x14ac:dyDescent="0.25">
      <c r="A23" s="11" t="s">
        <v>450</v>
      </c>
      <c r="B23" s="29" t="s">
        <v>451</v>
      </c>
      <c r="C23" s="27" t="s">
        <v>0</v>
      </c>
      <c r="J23" s="90"/>
    </row>
    <row r="24" spans="1:11" ht="24.75" x14ac:dyDescent="0.25">
      <c r="A24" s="11" t="s">
        <v>452</v>
      </c>
      <c r="B24" s="29" t="s">
        <v>453</v>
      </c>
      <c r="C24" s="27" t="s">
        <v>0</v>
      </c>
      <c r="J24" s="90"/>
    </row>
    <row r="25" spans="1:11" ht="24.75" x14ac:dyDescent="0.25">
      <c r="A25" s="11" t="s">
        <v>454</v>
      </c>
      <c r="B25" s="29" t="s">
        <v>455</v>
      </c>
      <c r="C25" s="27" t="s">
        <v>0</v>
      </c>
      <c r="J25" s="90"/>
    </row>
    <row r="26" spans="1:11" ht="24.75" x14ac:dyDescent="0.25">
      <c r="A26" s="28" t="s">
        <v>456</v>
      </c>
      <c r="B26" s="30" t="s">
        <v>457</v>
      </c>
      <c r="C26" s="14" t="s">
        <v>0</v>
      </c>
    </row>
    <row r="27" spans="1:11" ht="26.25" x14ac:dyDescent="0.25">
      <c r="A27" s="11" t="s">
        <v>458</v>
      </c>
      <c r="B27" s="27" t="s">
        <v>459</v>
      </c>
      <c r="C27" s="158">
        <v>31539761.120000001</v>
      </c>
    </row>
    <row r="28" spans="1:11" ht="24.75" x14ac:dyDescent="0.25">
      <c r="A28" s="31" t="s">
        <v>0</v>
      </c>
      <c r="B28" s="32" t="s">
        <v>460</v>
      </c>
      <c r="C28" s="33" t="s">
        <v>0</v>
      </c>
    </row>
    <row r="29" spans="1:11" x14ac:dyDescent="0.25">
      <c r="A29" s="34"/>
      <c r="B29" s="32" t="s">
        <v>0</v>
      </c>
      <c r="C29" s="35"/>
    </row>
    <row r="30" spans="1:11" x14ac:dyDescent="0.25">
      <c r="A30" s="34"/>
      <c r="B30" s="32" t="s">
        <v>461</v>
      </c>
      <c r="C30" s="35"/>
    </row>
    <row r="31" spans="1:11" x14ac:dyDescent="0.25">
      <c r="A31" s="34"/>
      <c r="B31" s="32" t="s">
        <v>462</v>
      </c>
      <c r="C31" s="35"/>
    </row>
    <row r="32" spans="1:11" x14ac:dyDescent="0.25">
      <c r="A32" s="34"/>
      <c r="B32" s="32" t="s">
        <v>463</v>
      </c>
      <c r="C32" s="35"/>
    </row>
    <row r="33" spans="1:3" x14ac:dyDescent="0.25">
      <c r="A33" s="34"/>
      <c r="B33" s="32" t="s">
        <v>0</v>
      </c>
      <c r="C33" s="35"/>
    </row>
    <row r="34" spans="1:3" ht="24.75" x14ac:dyDescent="0.25">
      <c r="A34" s="34"/>
      <c r="B34" s="32" t="s">
        <v>464</v>
      </c>
      <c r="C34" s="35"/>
    </row>
    <row r="35" spans="1:3" x14ac:dyDescent="0.25">
      <c r="A35" s="34"/>
      <c r="B35" s="32" t="s">
        <v>465</v>
      </c>
      <c r="C35" s="35"/>
    </row>
    <row r="36" spans="1:3" x14ac:dyDescent="0.25">
      <c r="A36" s="34"/>
      <c r="B36" s="32" t="s">
        <v>466</v>
      </c>
      <c r="C36" s="35"/>
    </row>
    <row r="37" spans="1:3" x14ac:dyDescent="0.25">
      <c r="A37" s="36"/>
      <c r="B37" s="37" t="s">
        <v>0</v>
      </c>
      <c r="C37" s="38"/>
    </row>
    <row r="38" spans="1:3" ht="39" x14ac:dyDescent="0.25">
      <c r="A38" s="24" t="s">
        <v>467</v>
      </c>
      <c r="B38" s="25" t="s">
        <v>468</v>
      </c>
      <c r="C38" s="26"/>
    </row>
    <row r="39" spans="1:3" ht="26.25" x14ac:dyDescent="0.25">
      <c r="A39" s="11" t="s">
        <v>469</v>
      </c>
      <c r="B39" s="27" t="s">
        <v>470</v>
      </c>
      <c r="C39" s="12"/>
    </row>
    <row r="40" spans="1:3" ht="24.75" x14ac:dyDescent="0.25">
      <c r="A40" s="28" t="s">
        <v>0</v>
      </c>
      <c r="B40" s="30" t="s">
        <v>460</v>
      </c>
      <c r="C40" s="134"/>
    </row>
    <row r="41" spans="1:3" ht="26.25" x14ac:dyDescent="0.25">
      <c r="A41" s="11" t="s">
        <v>471</v>
      </c>
      <c r="B41" s="27" t="s">
        <v>472</v>
      </c>
      <c r="C41" s="12"/>
    </row>
    <row r="42" spans="1:3" ht="24.75" x14ac:dyDescent="0.25">
      <c r="A42" s="28" t="s">
        <v>0</v>
      </c>
      <c r="B42" s="30" t="s">
        <v>460</v>
      </c>
      <c r="C42" s="14" t="s">
        <v>0</v>
      </c>
    </row>
    <row r="43" spans="1:3" x14ac:dyDescent="0.25">
      <c r="A43" s="16" t="s">
        <v>473</v>
      </c>
      <c r="B43" s="17" t="s">
        <v>474</v>
      </c>
      <c r="C43" s="18"/>
    </row>
    <row r="44" spans="1:3" ht="26.25" x14ac:dyDescent="0.25">
      <c r="A44" s="24" t="s">
        <v>475</v>
      </c>
      <c r="B44" s="39" t="s">
        <v>476</v>
      </c>
      <c r="C44" s="40" t="s">
        <v>477</v>
      </c>
    </row>
    <row r="45" spans="1:3" ht="39" x14ac:dyDescent="0.25">
      <c r="A45" s="24" t="s">
        <v>478</v>
      </c>
      <c r="B45" s="25" t="s">
        <v>479</v>
      </c>
      <c r="C45" s="26"/>
    </row>
    <row r="46" spans="1:3" x14ac:dyDescent="0.25">
      <c r="A46" s="11" t="s">
        <v>480</v>
      </c>
      <c r="B46" s="27" t="s">
        <v>481</v>
      </c>
      <c r="C46" s="12"/>
    </row>
    <row r="47" spans="1:3" ht="24.75" x14ac:dyDescent="0.25">
      <c r="A47" s="28" t="s">
        <v>0</v>
      </c>
      <c r="B47" s="30" t="s">
        <v>460</v>
      </c>
      <c r="C47" s="14" t="s">
        <v>0</v>
      </c>
    </row>
    <row r="48" spans="1:3" x14ac:dyDescent="0.25">
      <c r="A48" s="11" t="s">
        <v>482</v>
      </c>
      <c r="B48" s="27" t="s">
        <v>483</v>
      </c>
      <c r="C48" s="12"/>
    </row>
    <row r="49" spans="1:3" ht="24.75" x14ac:dyDescent="0.25">
      <c r="A49" s="28" t="s">
        <v>0</v>
      </c>
      <c r="B49" s="30" t="s">
        <v>460</v>
      </c>
      <c r="C49" s="14" t="s">
        <v>0</v>
      </c>
    </row>
    <row r="50" spans="1:3" x14ac:dyDescent="0.25">
      <c r="A50" s="11" t="s">
        <v>484</v>
      </c>
      <c r="B50" s="27" t="s">
        <v>485</v>
      </c>
      <c r="C50" s="12"/>
    </row>
    <row r="51" spans="1:3" ht="24.75" x14ac:dyDescent="0.25">
      <c r="A51" s="28" t="s">
        <v>0</v>
      </c>
      <c r="B51" s="30" t="s">
        <v>460</v>
      </c>
      <c r="C51" s="14" t="s">
        <v>0</v>
      </c>
    </row>
    <row r="52" spans="1:3" x14ac:dyDescent="0.25">
      <c r="A52" s="11" t="s">
        <v>486</v>
      </c>
      <c r="B52" s="27" t="s">
        <v>487</v>
      </c>
      <c r="C52" s="12"/>
    </row>
    <row r="53" spans="1:3" ht="24.75" x14ac:dyDescent="0.25">
      <c r="A53" s="28" t="s">
        <v>0</v>
      </c>
      <c r="B53" s="30" t="s">
        <v>460</v>
      </c>
      <c r="C53" s="14" t="s">
        <v>0</v>
      </c>
    </row>
    <row r="54" spans="1:3" ht="39" x14ac:dyDescent="0.25">
      <c r="A54" s="24" t="s">
        <v>488</v>
      </c>
      <c r="B54" s="25" t="s">
        <v>489</v>
      </c>
      <c r="C54" s="26"/>
    </row>
    <row r="55" spans="1:3" x14ac:dyDescent="0.25">
      <c r="A55" s="11" t="s">
        <v>490</v>
      </c>
      <c r="B55" s="27" t="s">
        <v>491</v>
      </c>
      <c r="C55" s="12"/>
    </row>
    <row r="56" spans="1:3" ht="24.75" x14ac:dyDescent="0.25">
      <c r="A56" s="28" t="s">
        <v>0</v>
      </c>
      <c r="B56" s="30" t="s">
        <v>460</v>
      </c>
      <c r="C56" s="14" t="s">
        <v>0</v>
      </c>
    </row>
    <row r="57" spans="1:3" ht="26.25" x14ac:dyDescent="0.25">
      <c r="A57" s="11" t="s">
        <v>492</v>
      </c>
      <c r="B57" s="27" t="s">
        <v>493</v>
      </c>
      <c r="C57" s="12"/>
    </row>
    <row r="58" spans="1:3" ht="24.75" x14ac:dyDescent="0.25">
      <c r="A58" s="28" t="s">
        <v>0</v>
      </c>
      <c r="B58" s="30" t="s">
        <v>460</v>
      </c>
      <c r="C58" s="14" t="s">
        <v>0</v>
      </c>
    </row>
    <row r="59" spans="1:3" x14ac:dyDescent="0.25">
      <c r="A59" s="11" t="s">
        <v>494</v>
      </c>
      <c r="B59" s="27" t="s">
        <v>495</v>
      </c>
      <c r="C59" s="12"/>
    </row>
    <row r="60" spans="1:3" ht="24.75" x14ac:dyDescent="0.25">
      <c r="A60" s="28" t="s">
        <v>0</v>
      </c>
      <c r="B60" s="30" t="s">
        <v>460</v>
      </c>
      <c r="C60" s="14" t="s">
        <v>0</v>
      </c>
    </row>
    <row r="61" spans="1:3" ht="26.25" x14ac:dyDescent="0.25">
      <c r="A61" s="11" t="s">
        <v>496</v>
      </c>
      <c r="B61" s="27" t="s">
        <v>497</v>
      </c>
      <c r="C61" s="12"/>
    </row>
    <row r="62" spans="1:3" ht="24.75" x14ac:dyDescent="0.25">
      <c r="A62" s="28" t="s">
        <v>0</v>
      </c>
      <c r="B62" s="30" t="s">
        <v>460</v>
      </c>
      <c r="C62" s="14" t="s">
        <v>0</v>
      </c>
    </row>
    <row r="63" spans="1:3" ht="26.25" x14ac:dyDescent="0.25">
      <c r="A63" s="11" t="s">
        <v>498</v>
      </c>
      <c r="B63" s="27" t="s">
        <v>499</v>
      </c>
      <c r="C63" s="12"/>
    </row>
    <row r="64" spans="1:3" ht="24.75" x14ac:dyDescent="0.25">
      <c r="A64" s="28" t="s">
        <v>0</v>
      </c>
      <c r="B64" s="30" t="s">
        <v>460</v>
      </c>
      <c r="C64" s="14" t="s">
        <v>0</v>
      </c>
    </row>
    <row r="65" spans="1:3" ht="26.25" x14ac:dyDescent="0.25">
      <c r="A65" s="24" t="s">
        <v>500</v>
      </c>
      <c r="B65" s="25" t="s">
        <v>501</v>
      </c>
      <c r="C65" s="26"/>
    </row>
    <row r="66" spans="1:3" x14ac:dyDescent="0.25">
      <c r="A66" s="11" t="s">
        <v>502</v>
      </c>
      <c r="B66" s="27" t="s">
        <v>491</v>
      </c>
      <c r="C66" s="12"/>
    </row>
    <row r="67" spans="1:3" ht="24.75" x14ac:dyDescent="0.25">
      <c r="A67" s="28" t="s">
        <v>0</v>
      </c>
      <c r="B67" s="30" t="s">
        <v>460</v>
      </c>
      <c r="C67" s="14" t="s">
        <v>0</v>
      </c>
    </row>
    <row r="68" spans="1:3" ht="26.25" x14ac:dyDescent="0.25">
      <c r="A68" s="11" t="s">
        <v>503</v>
      </c>
      <c r="B68" s="27" t="s">
        <v>493</v>
      </c>
      <c r="C68" s="12"/>
    </row>
    <row r="69" spans="1:3" ht="24.75" x14ac:dyDescent="0.25">
      <c r="A69" s="28" t="s">
        <v>0</v>
      </c>
      <c r="B69" s="30" t="s">
        <v>460</v>
      </c>
      <c r="C69" s="14" t="s">
        <v>0</v>
      </c>
    </row>
    <row r="70" spans="1:3" x14ac:dyDescent="0.25">
      <c r="A70" s="11" t="s">
        <v>504</v>
      </c>
      <c r="B70" s="27" t="s">
        <v>495</v>
      </c>
      <c r="C70" s="12"/>
    </row>
    <row r="71" spans="1:3" ht="24.75" x14ac:dyDescent="0.25">
      <c r="A71" s="28" t="s">
        <v>0</v>
      </c>
      <c r="B71" s="30" t="s">
        <v>460</v>
      </c>
      <c r="C71" s="14" t="s">
        <v>0</v>
      </c>
    </row>
    <row r="72" spans="1:3" ht="26.25" x14ac:dyDescent="0.25">
      <c r="A72" s="11" t="s">
        <v>505</v>
      </c>
      <c r="B72" s="27" t="s">
        <v>497</v>
      </c>
      <c r="C72" s="12"/>
    </row>
    <row r="73" spans="1:3" ht="24.75" x14ac:dyDescent="0.25">
      <c r="A73" s="28" t="s">
        <v>0</v>
      </c>
      <c r="B73" s="30" t="s">
        <v>460</v>
      </c>
      <c r="C73" s="14" t="s">
        <v>0</v>
      </c>
    </row>
    <row r="74" spans="1:3" ht="26.25" x14ac:dyDescent="0.25">
      <c r="A74" s="11" t="s">
        <v>506</v>
      </c>
      <c r="B74" s="27" t="s">
        <v>499</v>
      </c>
      <c r="C74" s="12"/>
    </row>
    <row r="75" spans="1:3" ht="24.75" x14ac:dyDescent="0.25">
      <c r="A75" s="28" t="s">
        <v>0</v>
      </c>
      <c r="B75" s="30" t="s">
        <v>460</v>
      </c>
      <c r="C75" s="14" t="s">
        <v>0</v>
      </c>
    </row>
    <row r="76" spans="1:3" x14ac:dyDescent="0.25">
      <c r="A76" s="230" t="s">
        <v>9</v>
      </c>
      <c r="B76" s="231"/>
      <c r="C76" s="12"/>
    </row>
    <row r="77" spans="1:3" ht="27" customHeight="1" x14ac:dyDescent="0.25">
      <c r="A77" s="226"/>
      <c r="B77" s="226"/>
      <c r="C77" s="226"/>
    </row>
    <row r="79" spans="1:3" x14ac:dyDescent="0.25">
      <c r="A79" s="2" t="s">
        <v>0</v>
      </c>
      <c r="B79" s="1"/>
      <c r="C79" s="1"/>
    </row>
  </sheetData>
  <mergeCells count="7">
    <mergeCell ref="A77:C77"/>
    <mergeCell ref="A5:C5"/>
    <mergeCell ref="A1:C1"/>
    <mergeCell ref="A2:C2"/>
    <mergeCell ref="A7:B7"/>
    <mergeCell ref="A76:B76"/>
    <mergeCell ref="A3:C3"/>
  </mergeCells>
  <pageMargins left="1.1811023622047245" right="0.70866141732283472" top="0.39370078740157483" bottom="0.59055118110236227" header="0.31496062992125984" footer="0.31496062992125984"/>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146"/>
  <sheetViews>
    <sheetView zoomScaleNormal="100" workbookViewId="0">
      <pane ySplit="7" topLeftCell="A65" activePane="bottomLeft" state="frozen"/>
      <selection pane="bottomLeft" activeCell="C68" sqref="C68"/>
    </sheetView>
  </sheetViews>
  <sheetFormatPr baseColWidth="10" defaultRowHeight="15" x14ac:dyDescent="0.25"/>
  <cols>
    <col min="1" max="1" width="24.85546875" customWidth="1"/>
    <col min="2" max="2" width="45.7109375" bestFit="1" customWidth="1"/>
    <col min="3" max="3" width="19.7109375" bestFit="1" customWidth="1"/>
  </cols>
  <sheetData>
    <row r="1" spans="1:6" ht="25.5" customHeight="1" x14ac:dyDescent="0.25">
      <c r="A1" s="205" t="s">
        <v>1269</v>
      </c>
      <c r="B1" s="205"/>
      <c r="C1" s="205"/>
    </row>
    <row r="2" spans="1:6" ht="25.5" customHeight="1" x14ac:dyDescent="0.25">
      <c r="A2" s="205" t="s">
        <v>1268</v>
      </c>
      <c r="B2" s="205"/>
      <c r="C2" s="205"/>
      <c r="D2" s="202"/>
      <c r="E2" s="202"/>
      <c r="F2" s="202"/>
    </row>
    <row r="3" spans="1:6" ht="52.5" customHeight="1" x14ac:dyDescent="0.25">
      <c r="A3" s="216" t="s">
        <v>946</v>
      </c>
      <c r="B3" s="216"/>
      <c r="C3" s="216"/>
    </row>
    <row r="4" spans="1:6" x14ac:dyDescent="0.25">
      <c r="A4" s="2" t="s">
        <v>0</v>
      </c>
      <c r="B4" s="1"/>
      <c r="C4" s="1"/>
    </row>
    <row r="5" spans="1:6" ht="30" customHeight="1" x14ac:dyDescent="0.25">
      <c r="A5" s="236" t="s">
        <v>972</v>
      </c>
      <c r="B5" s="236"/>
      <c r="C5" s="236"/>
    </row>
    <row r="6" spans="1:6" x14ac:dyDescent="0.25">
      <c r="A6" s="2" t="s">
        <v>0</v>
      </c>
      <c r="B6" s="1"/>
      <c r="C6" s="1"/>
    </row>
    <row r="7" spans="1:6" ht="25.5" x14ac:dyDescent="0.25">
      <c r="A7" s="232" t="s">
        <v>509</v>
      </c>
      <c r="B7" s="233"/>
      <c r="C7" s="109" t="s">
        <v>2</v>
      </c>
    </row>
    <row r="8" spans="1:6" x14ac:dyDescent="0.25">
      <c r="A8" s="105">
        <v>1</v>
      </c>
      <c r="B8" s="106" t="s">
        <v>510</v>
      </c>
      <c r="C8" s="107"/>
    </row>
    <row r="9" spans="1:6" x14ac:dyDescent="0.25">
      <c r="A9" s="108" t="s">
        <v>511</v>
      </c>
      <c r="B9" s="100" t="s">
        <v>512</v>
      </c>
      <c r="C9" s="101"/>
    </row>
    <row r="10" spans="1:6" x14ac:dyDescent="0.25">
      <c r="A10" s="104" t="s">
        <v>513</v>
      </c>
      <c r="B10" s="14" t="s">
        <v>514</v>
      </c>
      <c r="C10" s="15"/>
    </row>
    <row r="11" spans="1:6" x14ac:dyDescent="0.25">
      <c r="A11" s="104" t="s">
        <v>515</v>
      </c>
      <c r="B11" s="14" t="s">
        <v>516</v>
      </c>
      <c r="C11" s="15"/>
    </row>
    <row r="12" spans="1:6" x14ac:dyDescent="0.25">
      <c r="A12" s="108" t="s">
        <v>517</v>
      </c>
      <c r="B12" s="100" t="s">
        <v>518</v>
      </c>
      <c r="C12" s="101"/>
    </row>
    <row r="13" spans="1:6" x14ac:dyDescent="0.25">
      <c r="A13" s="104" t="s">
        <v>519</v>
      </c>
      <c r="B13" s="14" t="s">
        <v>520</v>
      </c>
      <c r="C13" s="15"/>
    </row>
    <row r="14" spans="1:6" x14ac:dyDescent="0.25">
      <c r="A14" s="104" t="s">
        <v>521</v>
      </c>
      <c r="B14" s="14" t="s">
        <v>522</v>
      </c>
      <c r="C14" s="15"/>
    </row>
    <row r="15" spans="1:6" x14ac:dyDescent="0.25">
      <c r="A15" s="104" t="s">
        <v>523</v>
      </c>
      <c r="B15" s="14" t="s">
        <v>524</v>
      </c>
      <c r="C15" s="15"/>
    </row>
    <row r="16" spans="1:6" x14ac:dyDescent="0.25">
      <c r="A16" s="104" t="s">
        <v>525</v>
      </c>
      <c r="B16" s="14" t="s">
        <v>526</v>
      </c>
      <c r="C16" s="15"/>
    </row>
    <row r="17" spans="1:3" x14ac:dyDescent="0.25">
      <c r="A17" s="108" t="s">
        <v>527</v>
      </c>
      <c r="B17" s="100" t="s">
        <v>528</v>
      </c>
      <c r="C17" s="101"/>
    </row>
    <row r="18" spans="1:3" x14ac:dyDescent="0.25">
      <c r="A18" s="104" t="s">
        <v>529</v>
      </c>
      <c r="B18" s="14" t="s">
        <v>530</v>
      </c>
      <c r="C18" s="15"/>
    </row>
    <row r="19" spans="1:3" x14ac:dyDescent="0.25">
      <c r="A19" s="104" t="s">
        <v>531</v>
      </c>
      <c r="B19" s="14" t="s">
        <v>532</v>
      </c>
      <c r="C19" s="15"/>
    </row>
    <row r="20" spans="1:3" x14ac:dyDescent="0.25">
      <c r="A20" s="104" t="s">
        <v>533</v>
      </c>
      <c r="B20" s="14" t="s">
        <v>534</v>
      </c>
      <c r="C20" s="15"/>
    </row>
    <row r="21" spans="1:3" x14ac:dyDescent="0.25">
      <c r="A21" s="104" t="s">
        <v>535</v>
      </c>
      <c r="B21" s="14" t="s">
        <v>536</v>
      </c>
      <c r="C21" s="15"/>
    </row>
    <row r="22" spans="1:3" x14ac:dyDescent="0.25">
      <c r="A22" s="104" t="s">
        <v>537</v>
      </c>
      <c r="B22" s="14" t="s">
        <v>538</v>
      </c>
      <c r="C22" s="15"/>
    </row>
    <row r="23" spans="1:3" x14ac:dyDescent="0.25">
      <c r="A23" s="104" t="s">
        <v>539</v>
      </c>
      <c r="B23" s="14" t="s">
        <v>540</v>
      </c>
      <c r="C23" s="15"/>
    </row>
    <row r="24" spans="1:3" x14ac:dyDescent="0.25">
      <c r="A24" s="104" t="s">
        <v>541</v>
      </c>
      <c r="B24" s="14" t="s">
        <v>542</v>
      </c>
      <c r="C24" s="15"/>
    </row>
    <row r="25" spans="1:3" x14ac:dyDescent="0.25">
      <c r="A25" s="104" t="s">
        <v>543</v>
      </c>
      <c r="B25" s="14" t="s">
        <v>544</v>
      </c>
      <c r="C25" s="15"/>
    </row>
    <row r="26" spans="1:3" x14ac:dyDescent="0.25">
      <c r="A26" s="104" t="s">
        <v>545</v>
      </c>
      <c r="B26" s="14" t="s">
        <v>546</v>
      </c>
      <c r="C26" s="15"/>
    </row>
    <row r="27" spans="1:3" x14ac:dyDescent="0.25">
      <c r="A27" s="108" t="s">
        <v>547</v>
      </c>
      <c r="B27" s="100" t="s">
        <v>548</v>
      </c>
      <c r="C27" s="101"/>
    </row>
    <row r="28" spans="1:3" x14ac:dyDescent="0.25">
      <c r="A28" s="104" t="s">
        <v>549</v>
      </c>
      <c r="B28" s="14" t="s">
        <v>550</v>
      </c>
      <c r="C28" s="15"/>
    </row>
    <row r="29" spans="1:3" x14ac:dyDescent="0.25">
      <c r="A29" s="108" t="s">
        <v>551</v>
      </c>
      <c r="B29" s="100" t="s">
        <v>552</v>
      </c>
      <c r="C29" s="101"/>
    </row>
    <row r="30" spans="1:3" x14ac:dyDescent="0.25">
      <c r="A30" s="104" t="s">
        <v>553</v>
      </c>
      <c r="B30" s="14" t="s">
        <v>554</v>
      </c>
      <c r="C30" s="15"/>
    </row>
    <row r="31" spans="1:3" x14ac:dyDescent="0.25">
      <c r="A31" s="104" t="s">
        <v>555</v>
      </c>
      <c r="B31" s="14" t="s">
        <v>556</v>
      </c>
      <c r="C31" s="15"/>
    </row>
    <row r="32" spans="1:3" ht="26.25" x14ac:dyDescent="0.25">
      <c r="A32" s="108" t="s">
        <v>557</v>
      </c>
      <c r="B32" s="100" t="s">
        <v>558</v>
      </c>
      <c r="C32" s="101"/>
    </row>
    <row r="33" spans="1:3" x14ac:dyDescent="0.25">
      <c r="A33" s="104" t="s">
        <v>559</v>
      </c>
      <c r="B33" s="14" t="s">
        <v>560</v>
      </c>
      <c r="C33" s="15"/>
    </row>
    <row r="34" spans="1:3" x14ac:dyDescent="0.25">
      <c r="A34" s="104" t="s">
        <v>561</v>
      </c>
      <c r="B34" s="14" t="s">
        <v>562</v>
      </c>
      <c r="C34" s="15"/>
    </row>
    <row r="35" spans="1:3" x14ac:dyDescent="0.25">
      <c r="A35" s="104" t="s">
        <v>563</v>
      </c>
      <c r="B35" s="14" t="s">
        <v>564</v>
      </c>
      <c r="C35" s="15"/>
    </row>
    <row r="36" spans="1:3" x14ac:dyDescent="0.25">
      <c r="A36" s="104" t="s">
        <v>565</v>
      </c>
      <c r="B36" s="14" t="s">
        <v>566</v>
      </c>
      <c r="C36" s="15"/>
    </row>
    <row r="37" spans="1:3" x14ac:dyDescent="0.25">
      <c r="A37" s="108" t="s">
        <v>567</v>
      </c>
      <c r="B37" s="100" t="s">
        <v>193</v>
      </c>
      <c r="C37" s="101"/>
    </row>
    <row r="38" spans="1:3" ht="26.25" x14ac:dyDescent="0.25">
      <c r="A38" s="104" t="s">
        <v>568</v>
      </c>
      <c r="B38" s="14" t="s">
        <v>569</v>
      </c>
      <c r="C38" s="15"/>
    </row>
    <row r="39" spans="1:3" x14ac:dyDescent="0.25">
      <c r="A39" s="104" t="s">
        <v>570</v>
      </c>
      <c r="B39" s="14" t="s">
        <v>571</v>
      </c>
      <c r="C39" s="15"/>
    </row>
    <row r="40" spans="1:3" x14ac:dyDescent="0.25">
      <c r="A40" s="104" t="s">
        <v>572</v>
      </c>
      <c r="B40" s="14" t="s">
        <v>573</v>
      </c>
      <c r="C40" s="15"/>
    </row>
    <row r="41" spans="1:3" x14ac:dyDescent="0.25">
      <c r="A41" s="104" t="s">
        <v>574</v>
      </c>
      <c r="B41" s="14" t="s">
        <v>575</v>
      </c>
      <c r="C41" s="15"/>
    </row>
    <row r="42" spans="1:3" x14ac:dyDescent="0.25">
      <c r="A42" s="104" t="s">
        <v>576</v>
      </c>
      <c r="B42" s="14" t="s">
        <v>546</v>
      </c>
      <c r="C42" s="15"/>
    </row>
    <row r="43" spans="1:3" x14ac:dyDescent="0.25">
      <c r="A43" s="105">
        <v>2</v>
      </c>
      <c r="B43" s="106" t="s">
        <v>577</v>
      </c>
      <c r="C43" s="137">
        <f>+C44+C51+C59+C65+C70+C77+C87</f>
        <v>31539761.120000001</v>
      </c>
    </row>
    <row r="44" spans="1:3" x14ac:dyDescent="0.25">
      <c r="A44" s="108" t="s">
        <v>578</v>
      </c>
      <c r="B44" s="100" t="s">
        <v>579</v>
      </c>
      <c r="C44" s="101"/>
    </row>
    <row r="45" spans="1:3" x14ac:dyDescent="0.25">
      <c r="A45" s="104" t="s">
        <v>580</v>
      </c>
      <c r="B45" s="14" t="s">
        <v>581</v>
      </c>
      <c r="C45" s="15"/>
    </row>
    <row r="46" spans="1:3" x14ac:dyDescent="0.25">
      <c r="A46" s="104" t="s">
        <v>582</v>
      </c>
      <c r="B46" s="14" t="s">
        <v>583</v>
      </c>
      <c r="C46" s="15"/>
    </row>
    <row r="47" spans="1:3" ht="26.25" x14ac:dyDescent="0.25">
      <c r="A47" s="104" t="s">
        <v>584</v>
      </c>
      <c r="B47" s="14" t="s">
        <v>585</v>
      </c>
      <c r="C47" s="15"/>
    </row>
    <row r="48" spans="1:3" x14ac:dyDescent="0.25">
      <c r="A48" s="104" t="s">
        <v>586</v>
      </c>
      <c r="B48" s="14" t="s">
        <v>587</v>
      </c>
      <c r="C48" s="15"/>
    </row>
    <row r="49" spans="1:3" x14ac:dyDescent="0.25">
      <c r="A49" s="104" t="s">
        <v>588</v>
      </c>
      <c r="B49" s="14" t="s">
        <v>589</v>
      </c>
      <c r="C49" s="15"/>
    </row>
    <row r="50" spans="1:3" x14ac:dyDescent="0.25">
      <c r="A50" s="104" t="s">
        <v>590</v>
      </c>
      <c r="B50" s="14" t="s">
        <v>591</v>
      </c>
      <c r="C50" s="15"/>
    </row>
    <row r="51" spans="1:3" x14ac:dyDescent="0.25">
      <c r="A51" s="108" t="s">
        <v>592</v>
      </c>
      <c r="B51" s="100" t="s">
        <v>593</v>
      </c>
      <c r="C51" s="101"/>
    </row>
    <row r="52" spans="1:3" x14ac:dyDescent="0.25">
      <c r="A52" s="104" t="s">
        <v>594</v>
      </c>
      <c r="B52" s="14" t="s">
        <v>595</v>
      </c>
      <c r="C52" s="15"/>
    </row>
    <row r="53" spans="1:3" x14ac:dyDescent="0.25">
      <c r="A53" s="104" t="s">
        <v>596</v>
      </c>
      <c r="B53" s="14" t="s">
        <v>597</v>
      </c>
      <c r="C53" s="15"/>
    </row>
    <row r="54" spans="1:3" x14ac:dyDescent="0.25">
      <c r="A54" s="104" t="s">
        <v>598</v>
      </c>
      <c r="B54" s="14" t="s">
        <v>599</v>
      </c>
      <c r="C54" s="15"/>
    </row>
    <row r="55" spans="1:3" x14ac:dyDescent="0.25">
      <c r="A55" s="104" t="s">
        <v>600</v>
      </c>
      <c r="B55" s="14" t="s">
        <v>601</v>
      </c>
      <c r="C55" s="15"/>
    </row>
    <row r="56" spans="1:3" x14ac:dyDescent="0.25">
      <c r="A56" s="104" t="s">
        <v>602</v>
      </c>
      <c r="B56" s="14" t="s">
        <v>603</v>
      </c>
      <c r="C56" s="15"/>
    </row>
    <row r="57" spans="1:3" x14ac:dyDescent="0.25">
      <c r="A57" s="104" t="s">
        <v>604</v>
      </c>
      <c r="B57" s="14" t="s">
        <v>605</v>
      </c>
      <c r="C57" s="15"/>
    </row>
    <row r="58" spans="1:3" x14ac:dyDescent="0.25">
      <c r="A58" s="104" t="s">
        <v>606</v>
      </c>
      <c r="B58" s="14" t="s">
        <v>607</v>
      </c>
      <c r="C58" s="15"/>
    </row>
    <row r="59" spans="1:3" x14ac:dyDescent="0.25">
      <c r="A59" s="108" t="s">
        <v>608</v>
      </c>
      <c r="B59" s="100" t="s">
        <v>609</v>
      </c>
      <c r="C59" s="101"/>
    </row>
    <row r="60" spans="1:3" x14ac:dyDescent="0.25">
      <c r="A60" s="104" t="s">
        <v>610</v>
      </c>
      <c r="B60" s="14" t="s">
        <v>611</v>
      </c>
      <c r="C60" s="15"/>
    </row>
    <row r="61" spans="1:3" x14ac:dyDescent="0.25">
      <c r="A61" s="104" t="s">
        <v>612</v>
      </c>
      <c r="B61" s="14" t="s">
        <v>613</v>
      </c>
      <c r="C61" s="15"/>
    </row>
    <row r="62" spans="1:3" x14ac:dyDescent="0.25">
      <c r="A62" s="104" t="s">
        <v>614</v>
      </c>
      <c r="B62" s="14" t="s">
        <v>615</v>
      </c>
      <c r="C62" s="15"/>
    </row>
    <row r="63" spans="1:3" x14ac:dyDescent="0.25">
      <c r="A63" s="104" t="s">
        <v>616</v>
      </c>
      <c r="B63" s="14" t="s">
        <v>617</v>
      </c>
      <c r="C63" s="15"/>
    </row>
    <row r="64" spans="1:3" x14ac:dyDescent="0.25">
      <c r="A64" s="104" t="s">
        <v>618</v>
      </c>
      <c r="B64" s="14" t="s">
        <v>619</v>
      </c>
      <c r="C64" s="15"/>
    </row>
    <row r="65" spans="1:3" ht="26.25" x14ac:dyDescent="0.25">
      <c r="A65" s="108" t="s">
        <v>620</v>
      </c>
      <c r="B65" s="100" t="s">
        <v>621</v>
      </c>
      <c r="C65" s="136">
        <f>SUM(C66:C69)</f>
        <v>31539761.120000001</v>
      </c>
    </row>
    <row r="66" spans="1:3" x14ac:dyDescent="0.25">
      <c r="A66" s="104" t="s">
        <v>622</v>
      </c>
      <c r="B66" s="14" t="s">
        <v>623</v>
      </c>
      <c r="C66" s="15"/>
    </row>
    <row r="67" spans="1:3" x14ac:dyDescent="0.25">
      <c r="A67" s="104" t="s">
        <v>624</v>
      </c>
      <c r="B67" s="14" t="s">
        <v>625</v>
      </c>
      <c r="C67" s="127">
        <v>31539761.120000001</v>
      </c>
    </row>
    <row r="68" spans="1:3" x14ac:dyDescent="0.25">
      <c r="A68" s="104" t="s">
        <v>626</v>
      </c>
      <c r="B68" s="14" t="s">
        <v>627</v>
      </c>
      <c r="C68" s="15"/>
    </row>
    <row r="69" spans="1:3" ht="26.25" x14ac:dyDescent="0.25">
      <c r="A69" s="104" t="s">
        <v>628</v>
      </c>
      <c r="B69" s="14" t="s">
        <v>629</v>
      </c>
      <c r="C69" s="15"/>
    </row>
    <row r="70" spans="1:3" x14ac:dyDescent="0.25">
      <c r="A70" s="108" t="s">
        <v>630</v>
      </c>
      <c r="B70" s="100" t="s">
        <v>631</v>
      </c>
      <c r="C70" s="101"/>
    </row>
    <row r="71" spans="1:3" x14ac:dyDescent="0.25">
      <c r="A71" s="104" t="s">
        <v>632</v>
      </c>
      <c r="B71" s="14" t="s">
        <v>633</v>
      </c>
      <c r="C71" s="15"/>
    </row>
    <row r="72" spans="1:3" x14ac:dyDescent="0.25">
      <c r="A72" s="104" t="s">
        <v>634</v>
      </c>
      <c r="B72" s="14" t="s">
        <v>635</v>
      </c>
      <c r="C72" s="15"/>
    </row>
    <row r="73" spans="1:3" x14ac:dyDescent="0.25">
      <c r="A73" s="104" t="s">
        <v>636</v>
      </c>
      <c r="B73" s="14" t="s">
        <v>637</v>
      </c>
      <c r="C73" s="15"/>
    </row>
    <row r="74" spans="1:3" x14ac:dyDescent="0.25">
      <c r="A74" s="104" t="s">
        <v>638</v>
      </c>
      <c r="B74" s="14" t="s">
        <v>639</v>
      </c>
      <c r="C74" s="15"/>
    </row>
    <row r="75" spans="1:3" x14ac:dyDescent="0.25">
      <c r="A75" s="104" t="s">
        <v>640</v>
      </c>
      <c r="B75" s="14" t="s">
        <v>641</v>
      </c>
      <c r="C75" s="15"/>
    </row>
    <row r="76" spans="1:3" x14ac:dyDescent="0.25">
      <c r="A76" s="104" t="s">
        <v>642</v>
      </c>
      <c r="B76" s="14" t="s">
        <v>643</v>
      </c>
      <c r="C76" s="15"/>
    </row>
    <row r="77" spans="1:3" x14ac:dyDescent="0.25">
      <c r="A77" s="108" t="s">
        <v>644</v>
      </c>
      <c r="B77" s="100" t="s">
        <v>645</v>
      </c>
      <c r="C77" s="101"/>
    </row>
    <row r="78" spans="1:3" x14ac:dyDescent="0.25">
      <c r="A78" s="104" t="s">
        <v>646</v>
      </c>
      <c r="B78" s="14" t="s">
        <v>647</v>
      </c>
      <c r="C78" s="15"/>
    </row>
    <row r="79" spans="1:3" x14ac:dyDescent="0.25">
      <c r="A79" s="104" t="s">
        <v>648</v>
      </c>
      <c r="B79" s="14" t="s">
        <v>649</v>
      </c>
      <c r="C79" s="15"/>
    </row>
    <row r="80" spans="1:3" x14ac:dyDescent="0.25">
      <c r="A80" s="104" t="s">
        <v>650</v>
      </c>
      <c r="B80" s="14" t="s">
        <v>651</v>
      </c>
      <c r="C80" s="15"/>
    </row>
    <row r="81" spans="1:3" x14ac:dyDescent="0.25">
      <c r="A81" s="104" t="s">
        <v>652</v>
      </c>
      <c r="B81" s="14" t="s">
        <v>653</v>
      </c>
      <c r="C81" s="15"/>
    </row>
    <row r="82" spans="1:3" x14ac:dyDescent="0.25">
      <c r="A82" s="104" t="s">
        <v>654</v>
      </c>
      <c r="B82" s="14" t="s">
        <v>655</v>
      </c>
      <c r="C82" s="15"/>
    </row>
    <row r="83" spans="1:3" x14ac:dyDescent="0.25">
      <c r="A83" s="104" t="s">
        <v>656</v>
      </c>
      <c r="B83" s="14" t="s">
        <v>657</v>
      </c>
      <c r="C83" s="15"/>
    </row>
    <row r="84" spans="1:3" x14ac:dyDescent="0.25">
      <c r="A84" s="104" t="s">
        <v>658</v>
      </c>
      <c r="B84" s="14" t="s">
        <v>659</v>
      </c>
      <c r="C84" s="15"/>
    </row>
    <row r="85" spans="1:3" x14ac:dyDescent="0.25">
      <c r="A85" s="104" t="s">
        <v>660</v>
      </c>
      <c r="B85" s="14" t="s">
        <v>661</v>
      </c>
      <c r="C85" s="15"/>
    </row>
    <row r="86" spans="1:3" x14ac:dyDescent="0.25">
      <c r="A86" s="104" t="s">
        <v>662</v>
      </c>
      <c r="B86" s="14" t="s">
        <v>663</v>
      </c>
      <c r="C86" s="15"/>
    </row>
    <row r="87" spans="1:3" x14ac:dyDescent="0.25">
      <c r="A87" s="108" t="s">
        <v>664</v>
      </c>
      <c r="B87" s="100" t="s">
        <v>665</v>
      </c>
      <c r="C87" s="101"/>
    </row>
    <row r="88" spans="1:3" x14ac:dyDescent="0.25">
      <c r="A88" s="104" t="s">
        <v>666</v>
      </c>
      <c r="B88" s="14" t="s">
        <v>667</v>
      </c>
      <c r="C88" s="15"/>
    </row>
    <row r="89" spans="1:3" x14ac:dyDescent="0.25">
      <c r="A89" s="105">
        <v>3</v>
      </c>
      <c r="B89" s="106" t="s">
        <v>668</v>
      </c>
      <c r="C89" s="107"/>
    </row>
    <row r="90" spans="1:3" ht="26.25" x14ac:dyDescent="0.25">
      <c r="A90" s="108" t="s">
        <v>669</v>
      </c>
      <c r="B90" s="100" t="s">
        <v>670</v>
      </c>
      <c r="C90" s="101"/>
    </row>
    <row r="91" spans="1:3" x14ac:dyDescent="0.25">
      <c r="A91" s="104" t="s">
        <v>671</v>
      </c>
      <c r="B91" s="14" t="s">
        <v>672</v>
      </c>
      <c r="C91" s="15"/>
    </row>
    <row r="92" spans="1:3" x14ac:dyDescent="0.25">
      <c r="A92" s="104" t="s">
        <v>673</v>
      </c>
      <c r="B92" s="14" t="s">
        <v>674</v>
      </c>
      <c r="C92" s="15"/>
    </row>
    <row r="93" spans="1:3" ht="26.25" x14ac:dyDescent="0.25">
      <c r="A93" s="108" t="s">
        <v>675</v>
      </c>
      <c r="B93" s="100" t="s">
        <v>676</v>
      </c>
      <c r="C93" s="101"/>
    </row>
    <row r="94" spans="1:3" x14ac:dyDescent="0.25">
      <c r="A94" s="104" t="s">
        <v>677</v>
      </c>
      <c r="B94" s="14" t="s">
        <v>678</v>
      </c>
      <c r="C94" s="15"/>
    </row>
    <row r="95" spans="1:3" x14ac:dyDescent="0.25">
      <c r="A95" s="104" t="s">
        <v>679</v>
      </c>
      <c r="B95" s="14" t="s">
        <v>680</v>
      </c>
      <c r="C95" s="15"/>
    </row>
    <row r="96" spans="1:3" x14ac:dyDescent="0.25">
      <c r="A96" s="104" t="s">
        <v>681</v>
      </c>
      <c r="B96" s="14" t="s">
        <v>682</v>
      </c>
      <c r="C96" s="15"/>
    </row>
    <row r="97" spans="1:3" x14ac:dyDescent="0.25">
      <c r="A97" s="104" t="s">
        <v>683</v>
      </c>
      <c r="B97" s="14" t="s">
        <v>684</v>
      </c>
      <c r="C97" s="15"/>
    </row>
    <row r="98" spans="1:3" x14ac:dyDescent="0.25">
      <c r="A98" s="104" t="s">
        <v>685</v>
      </c>
      <c r="B98" s="14" t="s">
        <v>686</v>
      </c>
      <c r="C98" s="15"/>
    </row>
    <row r="99" spans="1:3" x14ac:dyDescent="0.25">
      <c r="A99" s="104" t="s">
        <v>687</v>
      </c>
      <c r="B99" s="14" t="s">
        <v>688</v>
      </c>
      <c r="C99" s="15"/>
    </row>
    <row r="100" spans="1:3" x14ac:dyDescent="0.25">
      <c r="A100" s="108" t="s">
        <v>689</v>
      </c>
      <c r="B100" s="100" t="s">
        <v>690</v>
      </c>
      <c r="C100" s="101"/>
    </row>
    <row r="101" spans="1:3" x14ac:dyDescent="0.25">
      <c r="A101" s="104" t="s">
        <v>691</v>
      </c>
      <c r="B101" s="14" t="s">
        <v>692</v>
      </c>
      <c r="C101" s="15"/>
    </row>
    <row r="102" spans="1:3" x14ac:dyDescent="0.25">
      <c r="A102" s="104" t="s">
        <v>693</v>
      </c>
      <c r="B102" s="14" t="s">
        <v>694</v>
      </c>
      <c r="C102" s="15"/>
    </row>
    <row r="103" spans="1:3" x14ac:dyDescent="0.25">
      <c r="A103" s="104" t="s">
        <v>695</v>
      </c>
      <c r="B103" s="14" t="s">
        <v>696</v>
      </c>
      <c r="C103" s="15"/>
    </row>
    <row r="104" spans="1:3" x14ac:dyDescent="0.25">
      <c r="A104" s="104" t="s">
        <v>697</v>
      </c>
      <c r="B104" s="14" t="s">
        <v>698</v>
      </c>
      <c r="C104" s="15"/>
    </row>
    <row r="105" spans="1:3" x14ac:dyDescent="0.25">
      <c r="A105" s="104" t="s">
        <v>699</v>
      </c>
      <c r="B105" s="14" t="s">
        <v>700</v>
      </c>
      <c r="C105" s="15"/>
    </row>
    <row r="106" spans="1:3" x14ac:dyDescent="0.25">
      <c r="A106" s="104" t="s">
        <v>701</v>
      </c>
      <c r="B106" s="14" t="s">
        <v>702</v>
      </c>
      <c r="C106" s="15"/>
    </row>
    <row r="107" spans="1:3" x14ac:dyDescent="0.25">
      <c r="A107" s="108" t="s">
        <v>703</v>
      </c>
      <c r="B107" s="100" t="s">
        <v>704</v>
      </c>
      <c r="C107" s="101"/>
    </row>
    <row r="108" spans="1:3" ht="26.25" x14ac:dyDescent="0.25">
      <c r="A108" s="104" t="s">
        <v>705</v>
      </c>
      <c r="B108" s="14" t="s">
        <v>706</v>
      </c>
      <c r="C108" s="15"/>
    </row>
    <row r="109" spans="1:3" x14ac:dyDescent="0.25">
      <c r="A109" s="104" t="s">
        <v>707</v>
      </c>
      <c r="B109" s="14" t="s">
        <v>708</v>
      </c>
      <c r="C109" s="15"/>
    </row>
    <row r="110" spans="1:3" x14ac:dyDescent="0.25">
      <c r="A110" s="104" t="s">
        <v>709</v>
      </c>
      <c r="B110" s="14" t="s">
        <v>710</v>
      </c>
      <c r="C110" s="15"/>
    </row>
    <row r="111" spans="1:3" x14ac:dyDescent="0.25">
      <c r="A111" s="108" t="s">
        <v>711</v>
      </c>
      <c r="B111" s="100" t="s">
        <v>712</v>
      </c>
      <c r="C111" s="101"/>
    </row>
    <row r="112" spans="1:3" x14ac:dyDescent="0.25">
      <c r="A112" s="104" t="s">
        <v>713</v>
      </c>
      <c r="B112" s="14" t="s">
        <v>714</v>
      </c>
      <c r="C112" s="15"/>
    </row>
    <row r="113" spans="1:3" x14ac:dyDescent="0.25">
      <c r="A113" s="104" t="s">
        <v>715</v>
      </c>
      <c r="B113" s="14" t="s">
        <v>716</v>
      </c>
      <c r="C113" s="15"/>
    </row>
    <row r="114" spans="1:3" x14ac:dyDescent="0.25">
      <c r="A114" s="104" t="s">
        <v>717</v>
      </c>
      <c r="B114" s="14" t="s">
        <v>718</v>
      </c>
      <c r="C114" s="15"/>
    </row>
    <row r="115" spans="1:3" x14ac:dyDescent="0.25">
      <c r="A115" s="104" t="s">
        <v>719</v>
      </c>
      <c r="B115" s="14" t="s">
        <v>720</v>
      </c>
      <c r="C115" s="15"/>
    </row>
    <row r="116" spans="1:3" ht="26.25" x14ac:dyDescent="0.25">
      <c r="A116" s="104" t="s">
        <v>721</v>
      </c>
      <c r="B116" s="14" t="s">
        <v>722</v>
      </c>
      <c r="C116" s="15"/>
    </row>
    <row r="117" spans="1:3" x14ac:dyDescent="0.25">
      <c r="A117" s="104" t="s">
        <v>723</v>
      </c>
      <c r="B117" s="14" t="s">
        <v>724</v>
      </c>
      <c r="C117" s="15"/>
    </row>
    <row r="118" spans="1:3" x14ac:dyDescent="0.25">
      <c r="A118" s="108" t="s">
        <v>725</v>
      </c>
      <c r="B118" s="100" t="s">
        <v>726</v>
      </c>
      <c r="C118" s="101"/>
    </row>
    <row r="119" spans="1:3" x14ac:dyDescent="0.25">
      <c r="A119" s="104" t="s">
        <v>727</v>
      </c>
      <c r="B119" s="14" t="s">
        <v>728</v>
      </c>
      <c r="C119" s="15"/>
    </row>
    <row r="120" spans="1:3" x14ac:dyDescent="0.25">
      <c r="A120" s="108" t="s">
        <v>729</v>
      </c>
      <c r="B120" s="100" t="s">
        <v>730</v>
      </c>
      <c r="C120" s="101"/>
    </row>
    <row r="121" spans="1:3" x14ac:dyDescent="0.25">
      <c r="A121" s="104" t="s">
        <v>731</v>
      </c>
      <c r="B121" s="14" t="s">
        <v>732</v>
      </c>
      <c r="C121" s="15"/>
    </row>
    <row r="122" spans="1:3" x14ac:dyDescent="0.25">
      <c r="A122" s="104" t="s">
        <v>733</v>
      </c>
      <c r="B122" s="14" t="s">
        <v>734</v>
      </c>
      <c r="C122" s="15"/>
    </row>
    <row r="123" spans="1:3" x14ac:dyDescent="0.25">
      <c r="A123" s="108" t="s">
        <v>735</v>
      </c>
      <c r="B123" s="100" t="s">
        <v>736</v>
      </c>
      <c r="C123" s="101"/>
    </row>
    <row r="124" spans="1:3" x14ac:dyDescent="0.25">
      <c r="A124" s="104" t="s">
        <v>737</v>
      </c>
      <c r="B124" s="14" t="s">
        <v>738</v>
      </c>
      <c r="C124" s="15"/>
    </row>
    <row r="125" spans="1:3" x14ac:dyDescent="0.25">
      <c r="A125" s="104" t="s">
        <v>739</v>
      </c>
      <c r="B125" s="14" t="s">
        <v>740</v>
      </c>
      <c r="C125" s="15"/>
    </row>
    <row r="126" spans="1:3" x14ac:dyDescent="0.25">
      <c r="A126" s="104" t="s">
        <v>741</v>
      </c>
      <c r="B126" s="14" t="s">
        <v>742</v>
      </c>
      <c r="C126" s="15"/>
    </row>
    <row r="127" spans="1:3" x14ac:dyDescent="0.25">
      <c r="A127" s="104" t="s">
        <v>743</v>
      </c>
      <c r="B127" s="14" t="s">
        <v>744</v>
      </c>
      <c r="C127" s="15"/>
    </row>
    <row r="128" spans="1:3" ht="26.25" x14ac:dyDescent="0.25">
      <c r="A128" s="108" t="s">
        <v>745</v>
      </c>
      <c r="B128" s="100" t="s">
        <v>746</v>
      </c>
      <c r="C128" s="101"/>
    </row>
    <row r="129" spans="1:3" x14ac:dyDescent="0.25">
      <c r="A129" s="104" t="s">
        <v>747</v>
      </c>
      <c r="B129" s="14" t="s">
        <v>748</v>
      </c>
      <c r="C129" s="15"/>
    </row>
    <row r="130" spans="1:3" x14ac:dyDescent="0.25">
      <c r="A130" s="104" t="s">
        <v>749</v>
      </c>
      <c r="B130" s="14" t="s">
        <v>750</v>
      </c>
      <c r="C130" s="15"/>
    </row>
    <row r="131" spans="1:3" x14ac:dyDescent="0.25">
      <c r="A131" s="104" t="s">
        <v>751</v>
      </c>
      <c r="B131" s="14" t="s">
        <v>752</v>
      </c>
      <c r="C131" s="15"/>
    </row>
    <row r="132" spans="1:3" ht="26.25" x14ac:dyDescent="0.25">
      <c r="A132" s="105">
        <v>4</v>
      </c>
      <c r="B132" s="106" t="s">
        <v>753</v>
      </c>
      <c r="C132" s="107"/>
    </row>
    <row r="133" spans="1:3" ht="26.25" x14ac:dyDescent="0.25">
      <c r="A133" s="108" t="s">
        <v>754</v>
      </c>
      <c r="B133" s="100" t="s">
        <v>755</v>
      </c>
      <c r="C133" s="101"/>
    </row>
    <row r="134" spans="1:3" x14ac:dyDescent="0.25">
      <c r="A134" s="104" t="s">
        <v>756</v>
      </c>
      <c r="B134" s="14" t="s">
        <v>757</v>
      </c>
      <c r="C134" s="15"/>
    </row>
    <row r="135" spans="1:3" ht="39" x14ac:dyDescent="0.25">
      <c r="A135" s="108" t="s">
        <v>758</v>
      </c>
      <c r="B135" s="100" t="s">
        <v>759</v>
      </c>
      <c r="C135" s="102" t="s">
        <v>0</v>
      </c>
    </row>
    <row r="136" spans="1:3" ht="26.25" x14ac:dyDescent="0.25">
      <c r="A136" s="104" t="s">
        <v>760</v>
      </c>
      <c r="B136" s="14" t="s">
        <v>761</v>
      </c>
      <c r="C136" s="19" t="s">
        <v>0</v>
      </c>
    </row>
    <row r="137" spans="1:3" x14ac:dyDescent="0.25">
      <c r="A137" s="108" t="s">
        <v>762</v>
      </c>
      <c r="B137" s="100" t="s">
        <v>763</v>
      </c>
      <c r="C137" s="101"/>
    </row>
    <row r="138" spans="1:3" x14ac:dyDescent="0.25">
      <c r="A138" s="104" t="s">
        <v>764</v>
      </c>
      <c r="B138" s="14" t="s">
        <v>765</v>
      </c>
      <c r="C138" s="15"/>
    </row>
    <row r="139" spans="1:3" x14ac:dyDescent="0.25">
      <c r="A139" s="104" t="s">
        <v>766</v>
      </c>
      <c r="B139" s="14" t="s">
        <v>767</v>
      </c>
      <c r="C139" s="15"/>
    </row>
    <row r="140" spans="1:3" x14ac:dyDescent="0.25">
      <c r="A140" s="104" t="s">
        <v>768</v>
      </c>
      <c r="B140" s="14" t="s">
        <v>769</v>
      </c>
      <c r="C140" s="15"/>
    </row>
    <row r="141" spans="1:3" ht="26.25" x14ac:dyDescent="0.25">
      <c r="A141" s="104" t="s">
        <v>770</v>
      </c>
      <c r="B141" s="14" t="s">
        <v>771</v>
      </c>
      <c r="C141" s="15"/>
    </row>
    <row r="142" spans="1:3" ht="26.25" x14ac:dyDescent="0.25">
      <c r="A142" s="108" t="s">
        <v>772</v>
      </c>
      <c r="B142" s="100" t="s">
        <v>773</v>
      </c>
      <c r="C142" s="101"/>
    </row>
    <row r="143" spans="1:3" x14ac:dyDescent="0.25">
      <c r="A143" s="104" t="s">
        <v>774</v>
      </c>
      <c r="B143" s="14" t="s">
        <v>775</v>
      </c>
      <c r="C143" s="15"/>
    </row>
    <row r="144" spans="1:3" ht="15" customHeight="1" x14ac:dyDescent="0.25">
      <c r="A144" s="234" t="s">
        <v>9</v>
      </c>
      <c r="B144" s="235"/>
      <c r="C144" s="138">
        <f>+C8+C43+C89+C132</f>
        <v>31539761.120000001</v>
      </c>
    </row>
    <row r="145" spans="1:3" x14ac:dyDescent="0.25">
      <c r="A145" s="1"/>
      <c r="B145" s="1"/>
      <c r="C145" s="1"/>
    </row>
    <row r="146" spans="1:3" ht="48" customHeight="1" x14ac:dyDescent="0.25">
      <c r="A146" s="212"/>
      <c r="B146" s="212"/>
      <c r="C146" s="212"/>
    </row>
  </sheetData>
  <autoFilter ref="A7:C144">
    <filterColumn colId="0" showButton="0"/>
  </autoFilter>
  <mergeCells count="7">
    <mergeCell ref="A146:C146"/>
    <mergeCell ref="A1:C1"/>
    <mergeCell ref="A2:C2"/>
    <mergeCell ref="A7:B7"/>
    <mergeCell ref="A144:B144"/>
    <mergeCell ref="A3:C3"/>
    <mergeCell ref="A5:C5"/>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77"/>
  <sheetViews>
    <sheetView topLeftCell="A7" workbookViewId="0">
      <selection activeCell="D16" sqref="D16"/>
    </sheetView>
  </sheetViews>
  <sheetFormatPr baseColWidth="10" defaultRowHeight="15" x14ac:dyDescent="0.25"/>
  <cols>
    <col min="1" max="1" width="1.5703125" bestFit="1" customWidth="1"/>
    <col min="2" max="2" width="45.7109375" bestFit="1" customWidth="1"/>
    <col min="3" max="3" width="11.5703125" bestFit="1" customWidth="1"/>
    <col min="4" max="4" width="19.7109375" bestFit="1" customWidth="1"/>
  </cols>
  <sheetData>
    <row r="1" spans="1:6" ht="25.5" customHeight="1" x14ac:dyDescent="0.25">
      <c r="A1" s="205" t="s">
        <v>1269</v>
      </c>
      <c r="B1" s="205"/>
      <c r="C1" s="205"/>
      <c r="D1" s="205"/>
    </row>
    <row r="2" spans="1:6" ht="25.5" customHeight="1" x14ac:dyDescent="0.25">
      <c r="A2" s="205" t="s">
        <v>1268</v>
      </c>
      <c r="B2" s="205"/>
      <c r="C2" s="205"/>
      <c r="D2" s="205"/>
      <c r="E2" s="202"/>
      <c r="F2" s="202"/>
    </row>
    <row r="3" spans="1:6" ht="42" customHeight="1" x14ac:dyDescent="0.25">
      <c r="A3" s="216" t="s">
        <v>947</v>
      </c>
      <c r="B3" s="216"/>
      <c r="C3" s="216"/>
      <c r="D3" s="216"/>
    </row>
    <row r="4" spans="1:6" x14ac:dyDescent="0.25">
      <c r="A4" s="2" t="s">
        <v>0</v>
      </c>
      <c r="B4" s="1"/>
      <c r="C4" s="1"/>
      <c r="D4" s="1"/>
    </row>
    <row r="5" spans="1:6" ht="30" customHeight="1" x14ac:dyDescent="0.25">
      <c r="A5" s="236" t="s">
        <v>973</v>
      </c>
      <c r="B5" s="236"/>
      <c r="C5" s="236"/>
      <c r="D5" s="236"/>
    </row>
    <row r="6" spans="1:6" x14ac:dyDescent="0.25">
      <c r="A6" s="2" t="s">
        <v>0</v>
      </c>
      <c r="B6" s="1"/>
      <c r="C6" s="1"/>
      <c r="D6" s="1"/>
    </row>
    <row r="7" spans="1:6" ht="25.5" x14ac:dyDescent="0.25">
      <c r="A7" s="239" t="s">
        <v>776</v>
      </c>
      <c r="B7" s="240"/>
      <c r="C7" s="241"/>
      <c r="D7" s="110" t="s">
        <v>2</v>
      </c>
    </row>
    <row r="8" spans="1:6" x14ac:dyDescent="0.25">
      <c r="A8" s="242" t="s">
        <v>777</v>
      </c>
      <c r="B8" s="243"/>
      <c r="C8" s="243"/>
      <c r="D8" s="244"/>
    </row>
    <row r="9" spans="1:6" ht="39" customHeight="1" x14ac:dyDescent="0.25">
      <c r="A9" s="111"/>
      <c r="B9" s="237" t="s">
        <v>778</v>
      </c>
      <c r="C9" s="238"/>
      <c r="D9" s="103"/>
    </row>
    <row r="10" spans="1:6" x14ac:dyDescent="0.25">
      <c r="A10" s="44"/>
      <c r="B10" s="45" t="s">
        <v>779</v>
      </c>
      <c r="C10" s="46" t="s">
        <v>780</v>
      </c>
      <c r="D10" s="15"/>
    </row>
    <row r="11" spans="1:6" x14ac:dyDescent="0.25">
      <c r="A11" s="13" t="s">
        <v>0</v>
      </c>
      <c r="B11" s="245" t="s">
        <v>781</v>
      </c>
      <c r="C11" s="246"/>
      <c r="D11" s="37" t="s">
        <v>0</v>
      </c>
    </row>
    <row r="12" spans="1:6" x14ac:dyDescent="0.25">
      <c r="A12" s="44"/>
      <c r="B12" s="45" t="s">
        <v>782</v>
      </c>
      <c r="C12" s="46" t="s">
        <v>783</v>
      </c>
      <c r="D12" s="15"/>
    </row>
    <row r="13" spans="1:6" x14ac:dyDescent="0.25">
      <c r="A13" s="13" t="s">
        <v>0</v>
      </c>
      <c r="B13" s="245" t="s">
        <v>781</v>
      </c>
      <c r="C13" s="246"/>
      <c r="D13" s="37" t="s">
        <v>0</v>
      </c>
    </row>
    <row r="14" spans="1:6" x14ac:dyDescent="0.25">
      <c r="A14" s="111"/>
      <c r="B14" s="237" t="s">
        <v>784</v>
      </c>
      <c r="C14" s="238"/>
      <c r="D14" s="126">
        <f>+D15</f>
        <v>31539761.120000001</v>
      </c>
    </row>
    <row r="15" spans="1:6" x14ac:dyDescent="0.25">
      <c r="A15" s="44"/>
      <c r="B15" s="45" t="s">
        <v>785</v>
      </c>
      <c r="C15" s="46" t="s">
        <v>786</v>
      </c>
      <c r="D15" s="190">
        <f>SUM(D16:D31)</f>
        <v>31539761.120000001</v>
      </c>
    </row>
    <row r="16" spans="1:6" x14ac:dyDescent="0.25">
      <c r="A16" s="133"/>
      <c r="B16" s="157" t="s">
        <v>465</v>
      </c>
      <c r="C16" s="46" t="s">
        <v>1146</v>
      </c>
      <c r="D16" s="127">
        <f>+'4'!C5</f>
        <v>4969409.88</v>
      </c>
    </row>
    <row r="17" spans="1:4" x14ac:dyDescent="0.25">
      <c r="A17" s="133"/>
      <c r="B17" s="157" t="s">
        <v>1206</v>
      </c>
      <c r="C17" s="46" t="s">
        <v>1149</v>
      </c>
      <c r="D17" s="127">
        <f>+'4'!C15</f>
        <v>2298658.1500000004</v>
      </c>
    </row>
    <row r="18" spans="1:4" x14ac:dyDescent="0.25">
      <c r="A18" s="133"/>
      <c r="B18" s="157" t="s">
        <v>1082</v>
      </c>
      <c r="C18" s="46" t="s">
        <v>1150</v>
      </c>
      <c r="D18" s="127">
        <f>+'4'!C25</f>
        <v>5222847.72</v>
      </c>
    </row>
    <row r="19" spans="1:4" x14ac:dyDescent="0.25">
      <c r="A19" s="133"/>
      <c r="B19" s="157" t="s">
        <v>1104</v>
      </c>
      <c r="C19" s="46" t="s">
        <v>1151</v>
      </c>
      <c r="D19" s="127">
        <f>+'4'!C35</f>
        <v>8007225.3100000005</v>
      </c>
    </row>
    <row r="20" spans="1:4" x14ac:dyDescent="0.25">
      <c r="A20" s="133"/>
      <c r="B20" s="157" t="s">
        <v>1110</v>
      </c>
      <c r="C20" s="46" t="s">
        <v>1152</v>
      </c>
      <c r="D20" s="127">
        <f>+'4'!C45</f>
        <v>849599.2300000001</v>
      </c>
    </row>
    <row r="21" spans="1:4" x14ac:dyDescent="0.25">
      <c r="A21" s="133"/>
      <c r="B21" s="157" t="s">
        <v>191</v>
      </c>
      <c r="C21" s="46" t="s">
        <v>1153</v>
      </c>
      <c r="D21" s="127">
        <f>+'4'!C55</f>
        <v>1069732.92</v>
      </c>
    </row>
    <row r="22" spans="1:4" x14ac:dyDescent="0.25">
      <c r="A22" s="133"/>
      <c r="B22" s="157" t="s">
        <v>1207</v>
      </c>
      <c r="C22" s="46" t="s">
        <v>1154</v>
      </c>
      <c r="D22" s="127">
        <f>+'4'!C65</f>
        <v>1763645.74</v>
      </c>
    </row>
    <row r="23" spans="1:4" x14ac:dyDescent="0.25">
      <c r="A23" s="133"/>
      <c r="B23" s="157" t="s">
        <v>1125</v>
      </c>
      <c r="C23" s="46" t="s">
        <v>1155</v>
      </c>
      <c r="D23" s="127">
        <f>+'4'!C75</f>
        <v>5344066.9000000004</v>
      </c>
    </row>
    <row r="24" spans="1:4" ht="26.25" x14ac:dyDescent="0.25">
      <c r="A24" s="133"/>
      <c r="B24" s="157" t="s">
        <v>1208</v>
      </c>
      <c r="C24" s="46" t="s">
        <v>1156</v>
      </c>
      <c r="D24" s="127">
        <f>+'4'!C85</f>
        <v>204798.97</v>
      </c>
    </row>
    <row r="25" spans="1:4" x14ac:dyDescent="0.25">
      <c r="A25" s="133"/>
      <c r="B25" s="157" t="s">
        <v>1209</v>
      </c>
      <c r="C25" s="46" t="s">
        <v>1157</v>
      </c>
      <c r="D25" s="127">
        <f>+'4'!C95</f>
        <v>110390.92</v>
      </c>
    </row>
    <row r="26" spans="1:4" x14ac:dyDescent="0.25">
      <c r="A26" s="133"/>
      <c r="B26" s="157" t="s">
        <v>1137</v>
      </c>
      <c r="C26" s="46" t="s">
        <v>1158</v>
      </c>
      <c r="D26" s="127">
        <f>+'4'!C105</f>
        <v>110000</v>
      </c>
    </row>
    <row r="27" spans="1:4" x14ac:dyDescent="0.25">
      <c r="A27" s="133"/>
      <c r="B27" s="157" t="s">
        <v>1210</v>
      </c>
      <c r="C27" s="46" t="s">
        <v>1159</v>
      </c>
      <c r="D27" s="127">
        <f>+'4'!C115</f>
        <v>1375798.97</v>
      </c>
    </row>
    <row r="28" spans="1:4" x14ac:dyDescent="0.25">
      <c r="A28" s="133"/>
      <c r="B28" s="157" t="s">
        <v>1211</v>
      </c>
      <c r="C28" s="46" t="s">
        <v>1160</v>
      </c>
      <c r="D28" s="127">
        <f>+'4'!C125</f>
        <v>213586.40999999997</v>
      </c>
    </row>
    <row r="29" spans="1:4" x14ac:dyDescent="0.25">
      <c r="A29" s="133"/>
      <c r="B29" s="157" t="s">
        <v>1212</v>
      </c>
      <c r="C29" s="46" t="s">
        <v>1161</v>
      </c>
      <c r="D29" s="127">
        <f>+'4'!C135</f>
        <v>0</v>
      </c>
    </row>
    <row r="30" spans="1:4" x14ac:dyDescent="0.25">
      <c r="A30" s="133"/>
      <c r="B30" s="157" t="s">
        <v>1213</v>
      </c>
      <c r="C30" s="46" t="s">
        <v>1162</v>
      </c>
      <c r="D30" s="127">
        <f>+'4'!C145</f>
        <v>0</v>
      </c>
    </row>
    <row r="31" spans="1:4" x14ac:dyDescent="0.25">
      <c r="A31" s="133"/>
      <c r="B31" s="157" t="s">
        <v>1214</v>
      </c>
      <c r="C31" s="46" t="s">
        <v>1163</v>
      </c>
      <c r="D31" s="127">
        <f>+'4'!C155</f>
        <v>0</v>
      </c>
    </row>
    <row r="32" spans="1:4" ht="14.25" customHeight="1" x14ac:dyDescent="0.25">
      <c r="A32" s="13" t="s">
        <v>0</v>
      </c>
      <c r="B32" s="245" t="s">
        <v>781</v>
      </c>
      <c r="C32" s="246"/>
      <c r="D32" s="139"/>
    </row>
    <row r="33" spans="1:4" x14ac:dyDescent="0.25">
      <c r="A33" s="44"/>
      <c r="B33" s="45" t="s">
        <v>787</v>
      </c>
      <c r="C33" s="46" t="s">
        <v>788</v>
      </c>
      <c r="D33" s="15"/>
    </row>
    <row r="34" spans="1:4" x14ac:dyDescent="0.25">
      <c r="A34" s="13" t="s">
        <v>0</v>
      </c>
      <c r="B34" s="245" t="s">
        <v>781</v>
      </c>
      <c r="C34" s="246"/>
      <c r="D34" s="37" t="s">
        <v>0</v>
      </c>
    </row>
    <row r="35" spans="1:4" ht="26.25" x14ac:dyDescent="0.25">
      <c r="A35" s="44"/>
      <c r="B35" s="45" t="s">
        <v>789</v>
      </c>
      <c r="C35" s="46" t="s">
        <v>790</v>
      </c>
      <c r="D35" s="15"/>
    </row>
    <row r="36" spans="1:4" x14ac:dyDescent="0.25">
      <c r="A36" s="13" t="s">
        <v>0</v>
      </c>
      <c r="B36" s="245" t="s">
        <v>781</v>
      </c>
      <c r="C36" s="246"/>
      <c r="D36" s="37" t="s">
        <v>0</v>
      </c>
    </row>
    <row r="37" spans="1:4" x14ac:dyDescent="0.25">
      <c r="A37" s="44"/>
      <c r="B37" s="45" t="s">
        <v>791</v>
      </c>
      <c r="C37" s="46" t="s">
        <v>792</v>
      </c>
      <c r="D37" s="15"/>
    </row>
    <row r="38" spans="1:4" x14ac:dyDescent="0.25">
      <c r="A38" s="13" t="s">
        <v>0</v>
      </c>
      <c r="B38" s="245" t="s">
        <v>781</v>
      </c>
      <c r="C38" s="246"/>
      <c r="D38" s="37" t="s">
        <v>0</v>
      </c>
    </row>
    <row r="39" spans="1:4" x14ac:dyDescent="0.25">
      <c r="A39" s="44"/>
      <c r="B39" s="45" t="s">
        <v>793</v>
      </c>
      <c r="C39" s="46" t="s">
        <v>794</v>
      </c>
      <c r="D39" s="15"/>
    </row>
    <row r="40" spans="1:4" x14ac:dyDescent="0.25">
      <c r="A40" s="13" t="s">
        <v>0</v>
      </c>
      <c r="B40" s="245" t="s">
        <v>781</v>
      </c>
      <c r="C40" s="246"/>
      <c r="D40" s="37" t="s">
        <v>0</v>
      </c>
    </row>
    <row r="41" spans="1:4" ht="26.25" x14ac:dyDescent="0.25">
      <c r="A41" s="44"/>
      <c r="B41" s="45" t="s">
        <v>795</v>
      </c>
      <c r="C41" s="46" t="s">
        <v>508</v>
      </c>
      <c r="D41" s="15"/>
    </row>
    <row r="42" spans="1:4" x14ac:dyDescent="0.25">
      <c r="A42" s="13" t="s">
        <v>0</v>
      </c>
      <c r="B42" s="245" t="s">
        <v>781</v>
      </c>
      <c r="C42" s="246"/>
      <c r="D42" s="37" t="s">
        <v>0</v>
      </c>
    </row>
    <row r="43" spans="1:4" x14ac:dyDescent="0.25">
      <c r="A43" s="44"/>
      <c r="B43" s="45" t="s">
        <v>796</v>
      </c>
      <c r="C43" s="46" t="s">
        <v>797</v>
      </c>
      <c r="D43" s="15"/>
    </row>
    <row r="44" spans="1:4" x14ac:dyDescent="0.25">
      <c r="A44" s="13" t="s">
        <v>0</v>
      </c>
      <c r="B44" s="245" t="s">
        <v>781</v>
      </c>
      <c r="C44" s="246"/>
      <c r="D44" s="37" t="s">
        <v>0</v>
      </c>
    </row>
    <row r="45" spans="1:4" x14ac:dyDescent="0.25">
      <c r="A45" s="44"/>
      <c r="B45" s="45" t="s">
        <v>798</v>
      </c>
      <c r="C45" s="46" t="s">
        <v>799</v>
      </c>
      <c r="D45" s="15"/>
    </row>
    <row r="46" spans="1:4" x14ac:dyDescent="0.25">
      <c r="A46" s="13" t="s">
        <v>0</v>
      </c>
      <c r="B46" s="245" t="s">
        <v>781</v>
      </c>
      <c r="C46" s="246"/>
      <c r="D46" s="37" t="s">
        <v>0</v>
      </c>
    </row>
    <row r="47" spans="1:4" x14ac:dyDescent="0.25">
      <c r="A47" s="111"/>
      <c r="B47" s="237" t="s">
        <v>800</v>
      </c>
      <c r="C47" s="238"/>
      <c r="D47" s="103"/>
    </row>
    <row r="48" spans="1:4" ht="26.25" x14ac:dyDescent="0.25">
      <c r="A48" s="44"/>
      <c r="B48" s="45" t="s">
        <v>801</v>
      </c>
      <c r="C48" s="46" t="s">
        <v>802</v>
      </c>
      <c r="D48" s="15"/>
    </row>
    <row r="49" spans="1:4" x14ac:dyDescent="0.25">
      <c r="A49" s="13" t="s">
        <v>0</v>
      </c>
      <c r="B49" s="245" t="s">
        <v>781</v>
      </c>
      <c r="C49" s="246"/>
      <c r="D49" s="37" t="s">
        <v>0</v>
      </c>
    </row>
    <row r="50" spans="1:4" ht="26.25" x14ac:dyDescent="0.25">
      <c r="A50" s="44"/>
      <c r="B50" s="45" t="s">
        <v>803</v>
      </c>
      <c r="C50" s="46" t="s">
        <v>804</v>
      </c>
      <c r="D50" s="15"/>
    </row>
    <row r="51" spans="1:4" x14ac:dyDescent="0.25">
      <c r="A51" s="13" t="s">
        <v>0</v>
      </c>
      <c r="B51" s="245" t="s">
        <v>781</v>
      </c>
      <c r="C51" s="246"/>
      <c r="D51" s="37" t="s">
        <v>0</v>
      </c>
    </row>
    <row r="52" spans="1:4" x14ac:dyDescent="0.25">
      <c r="A52" s="44"/>
      <c r="B52" s="45" t="s">
        <v>805</v>
      </c>
      <c r="C52" s="46" t="s">
        <v>806</v>
      </c>
      <c r="D52" s="15"/>
    </row>
    <row r="53" spans="1:4" x14ac:dyDescent="0.25">
      <c r="A53" s="13" t="s">
        <v>0</v>
      </c>
      <c r="B53" s="245" t="s">
        <v>781</v>
      </c>
      <c r="C53" s="246"/>
      <c r="D53" s="37" t="s">
        <v>0</v>
      </c>
    </row>
    <row r="54" spans="1:4" x14ac:dyDescent="0.25">
      <c r="A54" s="111"/>
      <c r="B54" s="237" t="s">
        <v>807</v>
      </c>
      <c r="C54" s="238"/>
      <c r="D54" s="103"/>
    </row>
    <row r="55" spans="1:4" ht="26.25" x14ac:dyDescent="0.25">
      <c r="A55" s="44"/>
      <c r="B55" s="45" t="s">
        <v>808</v>
      </c>
      <c r="C55" s="46" t="s">
        <v>809</v>
      </c>
      <c r="D55" s="15"/>
    </row>
    <row r="56" spans="1:4" x14ac:dyDescent="0.25">
      <c r="A56" s="13" t="s">
        <v>0</v>
      </c>
      <c r="B56" s="245" t="s">
        <v>781</v>
      </c>
      <c r="C56" s="246"/>
      <c r="D56" s="37" t="s">
        <v>0</v>
      </c>
    </row>
    <row r="57" spans="1:4" x14ac:dyDescent="0.25">
      <c r="A57" s="44"/>
      <c r="B57" s="45" t="s">
        <v>810</v>
      </c>
      <c r="C57" s="46" t="s">
        <v>811</v>
      </c>
      <c r="D57" s="15"/>
    </row>
    <row r="58" spans="1:4" x14ac:dyDescent="0.25">
      <c r="A58" s="13" t="s">
        <v>0</v>
      </c>
      <c r="B58" s="245" t="s">
        <v>781</v>
      </c>
      <c r="C58" s="246"/>
      <c r="D58" s="37" t="s">
        <v>0</v>
      </c>
    </row>
    <row r="59" spans="1:4" x14ac:dyDescent="0.25">
      <c r="A59" s="111"/>
      <c r="B59" s="237" t="s">
        <v>812</v>
      </c>
      <c r="C59" s="238"/>
      <c r="D59" s="103"/>
    </row>
    <row r="60" spans="1:4" x14ac:dyDescent="0.25">
      <c r="A60" s="44"/>
      <c r="B60" s="45" t="s">
        <v>813</v>
      </c>
      <c r="C60" s="46" t="s">
        <v>814</v>
      </c>
      <c r="D60" s="15"/>
    </row>
    <row r="61" spans="1:4" x14ac:dyDescent="0.25">
      <c r="A61" s="13" t="s">
        <v>0</v>
      </c>
      <c r="B61" s="245" t="s">
        <v>781</v>
      </c>
      <c r="C61" s="246"/>
      <c r="D61" s="37" t="s">
        <v>0</v>
      </c>
    </row>
    <row r="62" spans="1:4" x14ac:dyDescent="0.25">
      <c r="A62" s="44"/>
      <c r="B62" s="45" t="s">
        <v>815</v>
      </c>
      <c r="C62" s="46" t="s">
        <v>816</v>
      </c>
      <c r="D62" s="15"/>
    </row>
    <row r="63" spans="1:4" x14ac:dyDescent="0.25">
      <c r="A63" s="13" t="s">
        <v>0</v>
      </c>
      <c r="B63" s="245" t="s">
        <v>781</v>
      </c>
      <c r="C63" s="246"/>
      <c r="D63" s="37" t="s">
        <v>0</v>
      </c>
    </row>
    <row r="64" spans="1:4" x14ac:dyDescent="0.25">
      <c r="A64" s="44"/>
      <c r="B64" s="45" t="s">
        <v>817</v>
      </c>
      <c r="C64" s="46" t="s">
        <v>818</v>
      </c>
      <c r="D64" s="15"/>
    </row>
    <row r="65" spans="1:4" x14ac:dyDescent="0.25">
      <c r="A65" s="13" t="s">
        <v>0</v>
      </c>
      <c r="B65" s="245" t="s">
        <v>781</v>
      </c>
      <c r="C65" s="246"/>
      <c r="D65" s="37" t="s">
        <v>0</v>
      </c>
    </row>
    <row r="66" spans="1:4" ht="26.25" x14ac:dyDescent="0.25">
      <c r="A66" s="44"/>
      <c r="B66" s="45" t="s">
        <v>819</v>
      </c>
      <c r="C66" s="46" t="s">
        <v>820</v>
      </c>
      <c r="D66" s="15"/>
    </row>
    <row r="67" spans="1:4" x14ac:dyDescent="0.25">
      <c r="A67" s="13" t="s">
        <v>0</v>
      </c>
      <c r="B67" s="245" t="s">
        <v>781</v>
      </c>
      <c r="C67" s="246"/>
      <c r="D67" s="37" t="s">
        <v>0</v>
      </c>
    </row>
    <row r="68" spans="1:4" x14ac:dyDescent="0.25">
      <c r="A68" s="111"/>
      <c r="B68" s="237" t="s">
        <v>821</v>
      </c>
      <c r="C68" s="238"/>
      <c r="D68" s="112" t="s">
        <v>0</v>
      </c>
    </row>
    <row r="69" spans="1:4" x14ac:dyDescent="0.25">
      <c r="A69" s="44"/>
      <c r="B69" s="45" t="s">
        <v>822</v>
      </c>
      <c r="C69" s="46" t="s">
        <v>823</v>
      </c>
      <c r="D69" s="37" t="s">
        <v>0</v>
      </c>
    </row>
    <row r="70" spans="1:4" x14ac:dyDescent="0.25">
      <c r="A70" s="242" t="s">
        <v>824</v>
      </c>
      <c r="B70" s="251"/>
      <c r="C70" s="17" t="s">
        <v>825</v>
      </c>
      <c r="D70" s="18"/>
    </row>
    <row r="71" spans="1:4" x14ac:dyDescent="0.25">
      <c r="A71" s="247" t="s">
        <v>781</v>
      </c>
      <c r="B71" s="248"/>
      <c r="C71" s="249"/>
      <c r="D71" s="47" t="s">
        <v>0</v>
      </c>
    </row>
    <row r="72" spans="1:4" x14ac:dyDescent="0.25">
      <c r="A72" s="242" t="s">
        <v>826</v>
      </c>
      <c r="B72" s="251"/>
      <c r="C72" s="17" t="s">
        <v>827</v>
      </c>
      <c r="D72" s="18"/>
    </row>
    <row r="73" spans="1:4" x14ac:dyDescent="0.25">
      <c r="A73" s="247" t="s">
        <v>781</v>
      </c>
      <c r="B73" s="248"/>
      <c r="C73" s="249"/>
      <c r="D73" s="48" t="s">
        <v>0</v>
      </c>
    </row>
    <row r="74" spans="1:4" x14ac:dyDescent="0.25">
      <c r="A74" s="219" t="s">
        <v>9</v>
      </c>
      <c r="B74" s="237"/>
      <c r="C74" s="220"/>
      <c r="D74" s="126">
        <f>+D14</f>
        <v>31539761.120000001</v>
      </c>
    </row>
    <row r="75" spans="1:4" x14ac:dyDescent="0.25">
      <c r="A75" s="2" t="s">
        <v>0</v>
      </c>
      <c r="B75" s="1"/>
      <c r="C75" s="1"/>
      <c r="D75" s="1"/>
    </row>
    <row r="76" spans="1:4" x14ac:dyDescent="0.25">
      <c r="A76" s="1"/>
      <c r="B76" s="1"/>
      <c r="C76" s="1"/>
      <c r="D76" s="1"/>
    </row>
    <row r="77" spans="1:4" ht="33.75" customHeight="1" x14ac:dyDescent="0.25">
      <c r="A77" s="250"/>
      <c r="B77" s="250"/>
      <c r="C77" s="250"/>
      <c r="D77" s="250"/>
    </row>
  </sheetData>
  <autoFilter ref="A7:D75">
    <filterColumn colId="0" showButton="0"/>
    <filterColumn colId="1" showButton="0"/>
  </autoFilter>
  <mergeCells count="37">
    <mergeCell ref="A73:C73"/>
    <mergeCell ref="A74:C74"/>
    <mergeCell ref="A3:D3"/>
    <mergeCell ref="A77:D77"/>
    <mergeCell ref="B65:C65"/>
    <mergeCell ref="B67:C67"/>
    <mergeCell ref="B68:C68"/>
    <mergeCell ref="A70:B70"/>
    <mergeCell ref="A71:C71"/>
    <mergeCell ref="A72:B72"/>
    <mergeCell ref="B54:C54"/>
    <mergeCell ref="B56:C56"/>
    <mergeCell ref="B58:C58"/>
    <mergeCell ref="B59:C59"/>
    <mergeCell ref="B61:C61"/>
    <mergeCell ref="B63:C63"/>
    <mergeCell ref="B53:C53"/>
    <mergeCell ref="B32:C32"/>
    <mergeCell ref="B34:C34"/>
    <mergeCell ref="B36:C36"/>
    <mergeCell ref="B38:C38"/>
    <mergeCell ref="B40:C40"/>
    <mergeCell ref="B42:C42"/>
    <mergeCell ref="B44:C44"/>
    <mergeCell ref="B46:C46"/>
    <mergeCell ref="B47:C47"/>
    <mergeCell ref="B49:C49"/>
    <mergeCell ref="B51:C51"/>
    <mergeCell ref="A1:D1"/>
    <mergeCell ref="A2:D2"/>
    <mergeCell ref="B14:C14"/>
    <mergeCell ref="A7:C7"/>
    <mergeCell ref="A8:D8"/>
    <mergeCell ref="B9:C9"/>
    <mergeCell ref="B11:C11"/>
    <mergeCell ref="B13:C13"/>
    <mergeCell ref="A5:D5"/>
  </mergeCells>
  <pageMargins left="1.1811023622047245" right="0.70866141732283472" top="0.74803149606299213" bottom="0.74803149606299213" header="0.31496062992125984" footer="0.31496062992125984"/>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J17"/>
  <sheetViews>
    <sheetView workbookViewId="0">
      <selection activeCell="A3" sqref="A3:XFD3"/>
    </sheetView>
  </sheetViews>
  <sheetFormatPr baseColWidth="10" defaultRowHeight="15" x14ac:dyDescent="0.25"/>
  <cols>
    <col min="1" max="1" width="30" customWidth="1"/>
    <col min="2" max="10" width="14.7109375" customWidth="1"/>
  </cols>
  <sheetData>
    <row r="1" spans="1:10" ht="25.5" customHeight="1" x14ac:dyDescent="0.25">
      <c r="A1" s="205" t="s">
        <v>1269</v>
      </c>
      <c r="B1" s="205"/>
      <c r="C1" s="205"/>
      <c r="D1" s="205"/>
      <c r="E1" s="205"/>
      <c r="F1" s="205"/>
      <c r="G1" s="205"/>
      <c r="H1" s="205"/>
      <c r="I1" s="205"/>
      <c r="J1" s="205"/>
    </row>
    <row r="2" spans="1:10" ht="25.5" customHeight="1" x14ac:dyDescent="0.25">
      <c r="A2" s="205" t="s">
        <v>1268</v>
      </c>
      <c r="B2" s="205"/>
      <c r="C2" s="205"/>
      <c r="D2" s="205"/>
      <c r="E2" s="205"/>
      <c r="F2" s="205"/>
      <c r="G2" s="205"/>
      <c r="H2" s="205"/>
      <c r="I2" s="205"/>
      <c r="J2" s="205"/>
    </row>
    <row r="3" spans="1:10" x14ac:dyDescent="0.25">
      <c r="A3" s="2"/>
      <c r="B3" s="1"/>
      <c r="C3" s="1"/>
      <c r="D3" s="1"/>
      <c r="E3" s="1"/>
      <c r="F3" s="1"/>
      <c r="G3" s="1"/>
      <c r="H3" s="1"/>
      <c r="I3" s="1"/>
      <c r="J3" s="1"/>
    </row>
    <row r="4" spans="1:10" x14ac:dyDescent="0.25">
      <c r="A4" s="216" t="s">
        <v>1216</v>
      </c>
      <c r="B4" s="216"/>
      <c r="C4" s="216"/>
      <c r="D4" s="216"/>
      <c r="E4" s="216"/>
      <c r="F4" s="216"/>
      <c r="G4" s="216"/>
      <c r="H4" s="216"/>
      <c r="I4" s="216"/>
      <c r="J4" s="216"/>
    </row>
    <row r="5" spans="1:10" x14ac:dyDescent="0.25">
      <c r="A5" s="2" t="s">
        <v>0</v>
      </c>
      <c r="B5" s="1"/>
      <c r="C5" s="1"/>
      <c r="D5" s="1"/>
      <c r="E5" s="1"/>
      <c r="F5" s="1"/>
      <c r="G5" s="1"/>
      <c r="H5" s="1"/>
      <c r="I5" s="1"/>
      <c r="J5" s="1"/>
    </row>
    <row r="6" spans="1:10" ht="30" customHeight="1" x14ac:dyDescent="0.25">
      <c r="A6" s="254" t="s">
        <v>974</v>
      </c>
      <c r="B6" s="254"/>
      <c r="C6" s="254"/>
      <c r="D6" s="254"/>
      <c r="E6" s="254"/>
      <c r="F6" s="254"/>
      <c r="G6" s="254"/>
      <c r="H6" s="254"/>
      <c r="I6" s="254"/>
      <c r="J6" s="254"/>
    </row>
    <row r="7" spans="1:10" x14ac:dyDescent="0.25">
      <c r="A7" s="3" t="s">
        <v>0</v>
      </c>
      <c r="B7" s="1"/>
      <c r="C7" s="1"/>
      <c r="D7" s="1"/>
      <c r="E7" s="1"/>
      <c r="F7" s="1"/>
      <c r="G7" s="1"/>
      <c r="H7" s="1"/>
      <c r="I7" s="1"/>
      <c r="J7" s="1"/>
    </row>
    <row r="8" spans="1:10" x14ac:dyDescent="0.25">
      <c r="A8" s="253" t="s">
        <v>828</v>
      </c>
      <c r="B8" s="255" t="s">
        <v>829</v>
      </c>
      <c r="C8" s="256"/>
      <c r="D8" s="255" t="s">
        <v>830</v>
      </c>
      <c r="E8" s="256"/>
      <c r="F8" s="255" t="s">
        <v>831</v>
      </c>
      <c r="G8" s="256"/>
      <c r="H8" s="255" t="s">
        <v>546</v>
      </c>
      <c r="I8" s="256"/>
      <c r="J8" s="50" t="s">
        <v>832</v>
      </c>
    </row>
    <row r="9" spans="1:10" x14ac:dyDescent="0.25">
      <c r="A9" s="253"/>
      <c r="B9" s="257"/>
      <c r="C9" s="253"/>
      <c r="D9" s="257"/>
      <c r="E9" s="253"/>
      <c r="F9" s="257"/>
      <c r="G9" s="253"/>
      <c r="H9" s="257"/>
      <c r="I9" s="253"/>
      <c r="J9" s="50" t="s">
        <v>507</v>
      </c>
    </row>
    <row r="10" spans="1:10" x14ac:dyDescent="0.25">
      <c r="A10" s="253"/>
      <c r="B10" s="258"/>
      <c r="C10" s="259"/>
      <c r="D10" s="258"/>
      <c r="E10" s="259"/>
      <c r="F10" s="258"/>
      <c r="G10" s="259"/>
      <c r="H10" s="258"/>
      <c r="I10" s="259"/>
      <c r="J10" s="50" t="s">
        <v>834</v>
      </c>
    </row>
    <row r="11" spans="1:10" ht="25.5" x14ac:dyDescent="0.25">
      <c r="A11" s="253"/>
      <c r="B11" s="49" t="s">
        <v>835</v>
      </c>
      <c r="C11" s="49" t="s">
        <v>836</v>
      </c>
      <c r="D11" s="49" t="s">
        <v>835</v>
      </c>
      <c r="E11" s="49" t="s">
        <v>836</v>
      </c>
      <c r="F11" s="49" t="s">
        <v>835</v>
      </c>
      <c r="G11" s="49" t="s">
        <v>836</v>
      </c>
      <c r="H11" s="49" t="s">
        <v>835</v>
      </c>
      <c r="I11" s="49" t="s">
        <v>836</v>
      </c>
      <c r="J11" s="51"/>
    </row>
    <row r="12" spans="1:10" x14ac:dyDescent="0.25">
      <c r="A12" s="52" t="s">
        <v>833</v>
      </c>
      <c r="B12" s="52" t="s">
        <v>837</v>
      </c>
      <c r="C12" s="52" t="s">
        <v>838</v>
      </c>
      <c r="D12" s="52" t="s">
        <v>839</v>
      </c>
      <c r="E12" s="52" t="s">
        <v>840</v>
      </c>
      <c r="F12" s="52" t="s">
        <v>841</v>
      </c>
      <c r="G12" s="52" t="s">
        <v>842</v>
      </c>
      <c r="H12" s="52" t="s">
        <v>843</v>
      </c>
      <c r="I12" s="52" t="s">
        <v>844</v>
      </c>
      <c r="J12" s="51"/>
    </row>
    <row r="13" spans="1:10" s="142" customFormat="1" ht="51" x14ac:dyDescent="0.25">
      <c r="A13" s="140" t="s">
        <v>1215</v>
      </c>
      <c r="B13" s="140" t="s">
        <v>0</v>
      </c>
      <c r="C13" s="141"/>
      <c r="D13" s="140" t="s">
        <v>992</v>
      </c>
      <c r="E13" s="141">
        <v>253055</v>
      </c>
      <c r="F13" s="140"/>
      <c r="G13" s="141"/>
      <c r="H13" s="140"/>
      <c r="I13" s="141"/>
      <c r="J13" s="141">
        <f>+C13+E13+G13+I13</f>
        <v>253055</v>
      </c>
    </row>
    <row r="14" spans="1:10" x14ac:dyDescent="0.25">
      <c r="A14" s="4" t="s">
        <v>0</v>
      </c>
      <c r="B14" s="4" t="s">
        <v>0</v>
      </c>
      <c r="C14" s="4" t="s">
        <v>0</v>
      </c>
      <c r="D14" s="4" t="s">
        <v>0</v>
      </c>
      <c r="E14" s="4" t="s">
        <v>0</v>
      </c>
      <c r="F14" s="4" t="s">
        <v>0</v>
      </c>
      <c r="G14" s="4" t="s">
        <v>0</v>
      </c>
      <c r="H14" s="4" t="s">
        <v>0</v>
      </c>
      <c r="I14" s="4" t="s">
        <v>0</v>
      </c>
      <c r="J14" s="4" t="s">
        <v>0</v>
      </c>
    </row>
    <row r="15" spans="1:10" x14ac:dyDescent="0.25">
      <c r="A15" s="52" t="s">
        <v>507</v>
      </c>
      <c r="B15" s="52" t="s">
        <v>0</v>
      </c>
      <c r="C15" s="52" t="s">
        <v>0</v>
      </c>
      <c r="D15" s="52" t="s">
        <v>0</v>
      </c>
      <c r="E15" s="52" t="s">
        <v>0</v>
      </c>
      <c r="F15" s="52" t="s">
        <v>0</v>
      </c>
      <c r="G15" s="52" t="s">
        <v>0</v>
      </c>
      <c r="H15" s="52" t="s">
        <v>0</v>
      </c>
      <c r="I15" s="52" t="s">
        <v>0</v>
      </c>
      <c r="J15" s="51" t="s">
        <v>0</v>
      </c>
    </row>
    <row r="16" spans="1:10" x14ac:dyDescent="0.25">
      <c r="A16" s="1"/>
      <c r="B16" s="1"/>
      <c r="C16" s="1"/>
      <c r="D16" s="1"/>
      <c r="E16" s="1"/>
      <c r="F16" s="1"/>
      <c r="G16" s="1"/>
      <c r="H16" s="1"/>
      <c r="I16" s="1"/>
      <c r="J16" s="1"/>
    </row>
    <row r="17" spans="1:10" x14ac:dyDescent="0.25">
      <c r="A17" s="252"/>
      <c r="B17" s="252"/>
      <c r="C17" s="252"/>
      <c r="D17" s="252"/>
      <c r="E17" s="252"/>
      <c r="F17" s="252"/>
      <c r="G17" s="252"/>
      <c r="H17" s="252"/>
      <c r="I17" s="252"/>
      <c r="J17" s="252"/>
    </row>
  </sheetData>
  <mergeCells count="10">
    <mergeCell ref="A1:J1"/>
    <mergeCell ref="A2:J2"/>
    <mergeCell ref="A4:J4"/>
    <mergeCell ref="A17:J17"/>
    <mergeCell ref="A8:A11"/>
    <mergeCell ref="A6:J6"/>
    <mergeCell ref="B8:C10"/>
    <mergeCell ref="D8:E10"/>
    <mergeCell ref="F8:G10"/>
    <mergeCell ref="H8:I10"/>
  </mergeCells>
  <pageMargins left="0.39370078740157483" right="0.39370078740157483" top="0.74803149606299213" bottom="0.74803149606299213" header="0.31496062992125984" footer="0.31496062992125984"/>
  <pageSetup scale="8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17"/>
  <sheetViews>
    <sheetView topLeftCell="A7" workbookViewId="0">
      <selection activeCell="D16" sqref="D16"/>
    </sheetView>
  </sheetViews>
  <sheetFormatPr baseColWidth="10" defaultRowHeight="15" x14ac:dyDescent="0.25"/>
  <cols>
    <col min="1" max="1" width="43.140625" customWidth="1"/>
    <col min="2" max="2" width="12.28515625" customWidth="1"/>
    <col min="3" max="3" width="15.140625" bestFit="1" customWidth="1"/>
    <col min="4" max="4" width="19.7109375" bestFit="1" customWidth="1"/>
  </cols>
  <sheetData>
    <row r="1" spans="1:6" ht="25.5" customHeight="1" x14ac:dyDescent="0.25">
      <c r="A1" s="205" t="s">
        <v>1269</v>
      </c>
      <c r="B1" s="205"/>
      <c r="C1" s="205"/>
      <c r="D1" s="205"/>
    </row>
    <row r="2" spans="1:6" ht="25.5" customHeight="1" x14ac:dyDescent="0.25">
      <c r="A2" s="205" t="s">
        <v>1268</v>
      </c>
      <c r="B2" s="205"/>
      <c r="C2" s="205"/>
      <c r="D2" s="205"/>
      <c r="E2" s="202"/>
      <c r="F2" s="202"/>
    </row>
    <row r="3" spans="1:6" ht="51.75" customHeight="1" x14ac:dyDescent="0.25">
      <c r="A3" s="216" t="s">
        <v>948</v>
      </c>
      <c r="B3" s="216"/>
      <c r="C3" s="216"/>
      <c r="D3" s="216"/>
    </row>
    <row r="4" spans="1:6" ht="15.75" x14ac:dyDescent="0.25">
      <c r="A4" s="53" t="s">
        <v>0</v>
      </c>
      <c r="B4" s="1"/>
      <c r="C4" s="1"/>
      <c r="D4" s="1"/>
    </row>
    <row r="5" spans="1:6" x14ac:dyDescent="0.25">
      <c r="A5" s="260" t="s">
        <v>845</v>
      </c>
      <c r="B5" s="261"/>
      <c r="C5" s="261"/>
      <c r="D5" s="262"/>
    </row>
    <row r="6" spans="1:6" x14ac:dyDescent="0.25">
      <c r="A6" s="54" t="s">
        <v>846</v>
      </c>
      <c r="B6" s="54" t="s">
        <v>847</v>
      </c>
      <c r="C6" s="54" t="s">
        <v>848</v>
      </c>
      <c r="D6" s="54" t="s">
        <v>2</v>
      </c>
    </row>
    <row r="7" spans="1:6" x14ac:dyDescent="0.25">
      <c r="A7" s="4" t="s">
        <v>0</v>
      </c>
      <c r="B7" s="43"/>
      <c r="C7" s="43"/>
      <c r="D7" s="43"/>
    </row>
    <row r="8" spans="1:6" x14ac:dyDescent="0.25">
      <c r="A8" s="4" t="s">
        <v>0</v>
      </c>
      <c r="B8" s="4" t="s">
        <v>0</v>
      </c>
      <c r="C8" s="4" t="s">
        <v>0</v>
      </c>
      <c r="D8" s="4" t="s">
        <v>0</v>
      </c>
    </row>
    <row r="9" spans="1:6" x14ac:dyDescent="0.25">
      <c r="A9" s="54" t="s">
        <v>507</v>
      </c>
      <c r="B9" s="54"/>
      <c r="C9" s="54"/>
      <c r="D9" s="54" t="s">
        <v>0</v>
      </c>
    </row>
    <row r="10" spans="1:6" x14ac:dyDescent="0.25">
      <c r="A10" s="2" t="s">
        <v>0</v>
      </c>
      <c r="B10" s="1"/>
      <c r="C10" s="1"/>
      <c r="D10" s="1"/>
    </row>
    <row r="11" spans="1:6" x14ac:dyDescent="0.25">
      <c r="A11" s="2" t="s">
        <v>0</v>
      </c>
      <c r="B11" s="1"/>
      <c r="C11" s="1"/>
      <c r="D11" s="1"/>
    </row>
    <row r="12" spans="1:6" x14ac:dyDescent="0.25">
      <c r="A12" s="260" t="s">
        <v>849</v>
      </c>
      <c r="B12" s="261"/>
      <c r="C12" s="261"/>
      <c r="D12" s="262"/>
    </row>
    <row r="13" spans="1:6" x14ac:dyDescent="0.25">
      <c r="A13" s="54" t="s">
        <v>850</v>
      </c>
      <c r="B13" s="54" t="s">
        <v>847</v>
      </c>
      <c r="C13" s="54" t="s">
        <v>848</v>
      </c>
      <c r="D13" s="54" t="s">
        <v>2</v>
      </c>
    </row>
    <row r="14" spans="1:6" s="142" customFormat="1" ht="38.25" x14ac:dyDescent="0.25">
      <c r="A14" s="140" t="s">
        <v>993</v>
      </c>
      <c r="B14" s="144" t="s">
        <v>996</v>
      </c>
      <c r="C14" s="140" t="s">
        <v>999</v>
      </c>
      <c r="D14" s="141">
        <v>120000</v>
      </c>
    </row>
    <row r="15" spans="1:6" s="142" customFormat="1" ht="38.25" x14ac:dyDescent="0.25">
      <c r="A15" s="140" t="s">
        <v>994</v>
      </c>
      <c r="B15" s="144" t="s">
        <v>996</v>
      </c>
      <c r="C15" s="140" t="s">
        <v>999</v>
      </c>
      <c r="D15" s="141">
        <v>85200</v>
      </c>
    </row>
    <row r="16" spans="1:6" s="142" customFormat="1" ht="30" x14ac:dyDescent="0.25">
      <c r="A16" s="140" t="s">
        <v>995</v>
      </c>
      <c r="B16" s="144" t="s">
        <v>997</v>
      </c>
      <c r="C16" s="140" t="s">
        <v>998</v>
      </c>
      <c r="D16" s="141">
        <v>24000</v>
      </c>
    </row>
    <row r="17" spans="1:4" x14ac:dyDescent="0.25">
      <c r="A17" s="54" t="s">
        <v>507</v>
      </c>
      <c r="B17" s="54"/>
      <c r="C17" s="54"/>
      <c r="D17" s="143">
        <f>SUM(D14:D16)</f>
        <v>229200</v>
      </c>
    </row>
  </sheetData>
  <mergeCells count="5">
    <mergeCell ref="A5:D5"/>
    <mergeCell ref="A12:D12"/>
    <mergeCell ref="A3:D3"/>
    <mergeCell ref="A1:D1"/>
    <mergeCell ref="A2:D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5</vt:i4>
      </vt:variant>
    </vt:vector>
  </HeadingPairs>
  <TitlesOfParts>
    <vt:vector size="27"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18</vt:lpstr>
      <vt:lpstr>19</vt:lpstr>
      <vt:lpstr>23</vt:lpstr>
      <vt:lpstr>26</vt:lpstr>
      <vt:lpstr>27</vt:lpstr>
      <vt:lpstr>28</vt:lpstr>
      <vt:lpstr>_ftnref1</vt:lpstr>
      <vt:lpstr>'16'!Área_de_impresión</vt:lpstr>
      <vt:lpstr>'19'!Área_de_impresión</vt:lpstr>
      <vt:lpstr>'28'!Área_de_impresión</vt:lpstr>
      <vt:lpstr>'16'!Títulos_a_imprimir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Ramirez</dc:creator>
  <cp:lastModifiedBy>Edgar Ramirez</cp:lastModifiedBy>
  <cp:lastPrinted>2018-01-05T19:35:36Z</cp:lastPrinted>
  <dcterms:created xsi:type="dcterms:W3CDTF">2017-06-15T16:06:20Z</dcterms:created>
  <dcterms:modified xsi:type="dcterms:W3CDTF">2018-01-15T15:01:26Z</dcterms:modified>
</cp:coreProperties>
</file>