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PRESUPUESTO Y CUENTA PUBLICA\TITULO QUINTO E INFORMACION FINANCIERA PRESUPUESTAL\CENTRALIZADA\2017\3er trimestre\LDF\"/>
    </mc:Choice>
  </mc:AlternateContent>
  <bookViews>
    <workbookView xWindow="0" yWindow="0" windowWidth="23820" windowHeight="9660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4" i="1" l="1"/>
  <c r="D30" i="1"/>
  <c r="D54" i="1"/>
  <c r="B13" i="1" l="1"/>
  <c r="B25" i="1"/>
  <c r="B32" i="1"/>
  <c r="B37" i="1" s="1"/>
  <c r="B34" i="1"/>
  <c r="B41" i="1"/>
  <c r="B50" i="1"/>
  <c r="B55" i="1"/>
  <c r="B62" i="1"/>
  <c r="B70" i="1"/>
  <c r="B60" i="1" l="1"/>
  <c r="B65" i="1" s="1"/>
  <c r="G63" i="1"/>
  <c r="G62" i="1" s="1"/>
  <c r="G59" i="1"/>
  <c r="G54" i="1"/>
  <c r="G50" i="1" s="1"/>
  <c r="G53" i="1"/>
  <c r="G52" i="1"/>
  <c r="G51" i="1"/>
  <c r="G49" i="1"/>
  <c r="G48" i="1"/>
  <c r="G47" i="1"/>
  <c r="G46" i="1"/>
  <c r="G45" i="1"/>
  <c r="G44" i="1"/>
  <c r="G43" i="1"/>
  <c r="G42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1" i="1"/>
  <c r="G10" i="1"/>
  <c r="G9" i="1"/>
  <c r="G8" i="1"/>
  <c r="G7" i="1"/>
  <c r="G6" i="1"/>
  <c r="G41" i="1" l="1"/>
  <c r="G25" i="1"/>
  <c r="G13" i="1"/>
  <c r="C59" i="1"/>
  <c r="C54" i="1"/>
  <c r="C53" i="1"/>
  <c r="C52" i="1"/>
  <c r="C51" i="1"/>
  <c r="C49" i="1"/>
  <c r="C48" i="1"/>
  <c r="C47" i="1"/>
  <c r="C46" i="1"/>
  <c r="C45" i="1"/>
  <c r="C44" i="1"/>
  <c r="C43" i="1"/>
  <c r="C42" i="1"/>
  <c r="C30" i="1"/>
  <c r="C29" i="1"/>
  <c r="C28" i="1"/>
  <c r="C27" i="1"/>
  <c r="C26" i="1"/>
  <c r="C24" i="1"/>
  <c r="C23" i="1"/>
  <c r="C22" i="1"/>
  <c r="C21" i="1"/>
  <c r="C20" i="1"/>
  <c r="C19" i="1"/>
  <c r="C18" i="1"/>
  <c r="C17" i="1"/>
  <c r="C16" i="1"/>
  <c r="C15" i="1"/>
  <c r="C14" i="1"/>
  <c r="C12" i="1"/>
  <c r="C11" i="1"/>
  <c r="C10" i="1"/>
  <c r="C9" i="1"/>
  <c r="C8" i="1"/>
  <c r="C7" i="1"/>
  <c r="C6" i="1"/>
  <c r="G67" i="1" l="1"/>
  <c r="G58" i="1"/>
  <c r="G57" i="1"/>
  <c r="G56" i="1"/>
  <c r="G36" i="1"/>
  <c r="G35" i="1"/>
  <c r="G33" i="1"/>
  <c r="G31" i="1"/>
  <c r="F70" i="1" l="1"/>
  <c r="E70" i="1"/>
  <c r="D70" i="1"/>
  <c r="C70" i="1"/>
  <c r="F62" i="1"/>
  <c r="E62" i="1"/>
  <c r="D62" i="1"/>
  <c r="C62" i="1"/>
  <c r="F55" i="1"/>
  <c r="E55" i="1"/>
  <c r="D55" i="1"/>
  <c r="C55" i="1"/>
  <c r="F50" i="1"/>
  <c r="E50" i="1"/>
  <c r="D50" i="1"/>
  <c r="C50" i="1"/>
  <c r="F41" i="1"/>
  <c r="E41" i="1"/>
  <c r="E60" i="1" s="1"/>
  <c r="D41" i="1"/>
  <c r="C41" i="1"/>
  <c r="F34" i="1"/>
  <c r="E34" i="1"/>
  <c r="D34" i="1"/>
  <c r="C34" i="1"/>
  <c r="F32" i="1"/>
  <c r="E32" i="1"/>
  <c r="D32" i="1"/>
  <c r="C32" i="1"/>
  <c r="F25" i="1"/>
  <c r="E25" i="1"/>
  <c r="D25" i="1"/>
  <c r="C25" i="1"/>
  <c r="F13" i="1"/>
  <c r="E13" i="1"/>
  <c r="D13" i="1"/>
  <c r="C13" i="1"/>
  <c r="G32" i="1" l="1"/>
  <c r="G55" i="1"/>
  <c r="G60" i="1" s="1"/>
  <c r="G34" i="1"/>
  <c r="G70" i="1"/>
  <c r="C60" i="1"/>
  <c r="F60" i="1"/>
  <c r="F37" i="1"/>
  <c r="D37" i="1"/>
  <c r="E37" i="1"/>
  <c r="E65" i="1" s="1"/>
  <c r="C37" i="1"/>
  <c r="D60" i="1"/>
  <c r="G37" i="1" l="1"/>
  <c r="G65" i="1" s="1"/>
  <c r="C65" i="1"/>
  <c r="F65" i="1"/>
  <c r="D65" i="1"/>
</calcChain>
</file>

<file path=xl/comments1.xml><?xml version="1.0" encoding="utf-8"?>
<comments xmlns="http://schemas.openxmlformats.org/spreadsheetml/2006/main">
  <authors>
    <author>Luis Joya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Luis Joya:</t>
        </r>
        <r>
          <rPr>
            <sz val="9"/>
            <color indexed="81"/>
            <rFont val="Tahoma"/>
            <family val="2"/>
          </rPr>
          <t xml:space="preserve">
Se restan Int. Faism y Forta 2017
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</rPr>
          <t>Luis Joya:</t>
        </r>
        <r>
          <rPr>
            <sz val="9"/>
            <color indexed="81"/>
            <rFont val="Tahoma"/>
            <family val="2"/>
          </rPr>
          <t xml:space="preserve">
Se restan02:44 p. m. Prog. Est y Fed y  Asfalto donado
</t>
        </r>
      </text>
    </comment>
    <comment ref="D30" authorId="0" shapeId="0">
      <text>
        <r>
          <rPr>
            <b/>
            <sz val="9"/>
            <color indexed="81"/>
            <rFont val="Tahoma"/>
            <family val="2"/>
          </rPr>
          <t>Luis Joya:</t>
        </r>
        <r>
          <rPr>
            <sz val="9"/>
            <color indexed="81"/>
            <rFont val="Tahoma"/>
            <family val="2"/>
          </rPr>
          <t xml:space="preserve">
Incluye: * Impto s/tenencia
* Derechos Alcoholes
 * RIF</t>
        </r>
      </text>
    </comment>
    <comment ref="D54" authorId="0" shapeId="0">
      <text>
        <r>
          <rPr>
            <b/>
            <sz val="9"/>
            <color indexed="81"/>
            <rFont val="Tahoma"/>
            <family val="2"/>
          </rPr>
          <t>Luis Joya:</t>
        </r>
        <r>
          <rPr>
            <sz val="9"/>
            <color indexed="81"/>
            <rFont val="Tahoma"/>
            <family val="2"/>
          </rPr>
          <t xml:space="preserve">
Incluye Fortaseg
</t>
        </r>
      </text>
    </comment>
    <comment ref="D59" authorId="0" shapeId="0">
      <text>
        <r>
          <rPr>
            <b/>
            <sz val="9"/>
            <color indexed="81"/>
            <rFont val="Tahoma"/>
            <family val="2"/>
          </rPr>
          <t>Luis Joya:</t>
        </r>
        <r>
          <rPr>
            <sz val="9"/>
            <color indexed="81"/>
            <rFont val="Tahoma"/>
            <family val="2"/>
          </rPr>
          <t xml:space="preserve">
Int. Faism y Forta 2017
</t>
        </r>
      </text>
    </comment>
  </commentList>
</comments>
</file>

<file path=xl/sharedStrings.xml><?xml version="1.0" encoding="utf-8"?>
<sst xmlns="http://schemas.openxmlformats.org/spreadsheetml/2006/main" count="74" uniqueCount="73">
  <si>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</si>
  <si>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</si>
  <si>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</si>
  <si>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</si>
  <si>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</si>
  <si>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</si>
  <si>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</si>
  <si>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</si>
  <si>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</si>
  <si>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</si>
  <si>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</si>
  <si>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</si>
  <si>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</si>
  <si>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</si>
  <si>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</si>
  <si>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</si>
  <si>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</si>
  <si>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</si>
  <si>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</si>
  <si>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</si>
  <si>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</si>
  <si>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</si>
  <si>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</si>
  <si>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</si>
  <si>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</si>
  <si>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</si>
  <si>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</si>
  <si>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</si>
  <si>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</si>
  <si>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</si>
  <si>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</si>
  <si>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</si>
  <si>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</si>
  <si>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</si>
  <si>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</si>
  <si>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</si>
  <si>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</si>
  <si>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</si>
  <si>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</si>
  <si>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</si>
  <si>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</si>
  <si>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</si>
  <si>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</si>
  <si>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</si>
  <si>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</si>
  <si>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</si>
  <si>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</si>
  <si>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</si>
  <si>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</si>
  <si>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</si>
  <si>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</si>
  <si>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</si>
  <si>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</si>
  <si>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</si>
  <si>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</si>
  <si>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</si>
  <si>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</si>
  <si>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</si>
  <si>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</si>
  <si>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</si>
  <si>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</si>
  <si>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</si>
  <si>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</si>
  <si>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</si>
  <si>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</si>
  <si>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</si>
  <si>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</si>
  <si>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</si>
  <si>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</si>
  <si>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</si>
  <si>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</si>
  <si>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 xml:space="preserve"> </t>
  </si>
  <si>
    <t>MUNICIPIO DE CELAYA, GUANAJUATO.
Estado Analítico de Ingresos Detallado - LDF
Del 1 de enero al 30 de septiembre   de 2017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</si>
</sst>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gradientFill degree="270">
        <stop position="0">
          <color theme="8" tint="-0.25098422193060094"/>
        </stop>
        <stop position="1">
          <color theme="8" tint="-0.49803155613879818"/>
        </stop>
      </gradient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3" fontId="2" fillId="0" borderId="6" xfId="2" applyFont="1" applyBorder="1" applyAlignment="1">
      <alignment vertical="center"/>
    </xf>
    <xf numFmtId="43" fontId="4" fillId="0" borderId="6" xfId="2" applyFont="1" applyBorder="1" applyAlignment="1">
      <alignment vertical="center"/>
    </xf>
    <xf numFmtId="43" fontId="2" fillId="0" borderId="0" xfId="2" applyFont="1"/>
    <xf numFmtId="43" fontId="2" fillId="0" borderId="0" xfId="0" applyNumberFormat="1" applyFont="1"/>
    <xf numFmtId="43" fontId="2" fillId="0" borderId="6" xfId="2" applyFont="1" applyFill="1" applyBorder="1" applyAlignment="1">
      <alignment vertical="center"/>
    </xf>
    <xf numFmtId="43" fontId="4" fillId="0" borderId="6" xfId="2" applyFont="1" applyFill="1" applyBorder="1" applyAlignment="1">
      <alignment vertical="center"/>
    </xf>
    <xf numFmtId="43" fontId="2" fillId="0" borderId="5" xfId="2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3" fontId="2" fillId="2" borderId="6" xfId="2" applyFont="1" applyFill="1" applyBorder="1" applyAlignment="1">
      <alignment vertical="center"/>
    </xf>
  </cellXfs>
  <cellStyles count="3">
    <cellStyle name="Millares" xfId="2" builtin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5010151</xdr:colOff>
      <xdr:row>78</xdr:row>
      <xdr:rowOff>38100</xdr:rowOff>
    </xdr:from>
    <xdr:to>
      <xdr:col>3</xdr:col>
      <xdr:colOff>847725</xdr:colOff>
      <xdr:row>83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9136B884-644A-4ECD-9710-B55DE774359E}"/>
            </a:ext>
          </a:extLst>
        </xdr:cNvPr>
        <xdr:cNvSpPr txBox="1"/>
      </xdr:nvSpPr>
      <xdr:spPr>
        <a:xfrm>
          <a:off x="5010151" y="10963275"/>
          <a:ext cx="2952749" cy="790575"/>
        </a:xfrm>
        <a:prstGeom prst="rect">
          <a:avLst/>
        </a:prstGeom>
        <a:solidFill>
          <a:schemeClr val="lt1"/>
        </a:solidFill>
        <a:ln w="12700" cmpd="sng">
          <a:noFill/>
          <a:prstDash val="solid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MX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C.P.C. y M.F. Ma. Lourdes Herrera Rodríguez          Tesorera Municipal </a:t>
          </a:r>
        </a:p>
        <a:p>
          <a:pPr algn="ctr"/>
          <a:r>
            <a:rPr lang="es-MX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	</a:t>
          </a:r>
          <a:endParaRPr lang="es-MX" sz="1100"/>
        </a:p>
      </xdr:txBody>
    </xdr:sp>
    <xdr:clientData/>
  </xdr:twoCellAnchor>
  <xdr:twoCellAnchor>
    <xdr:from>
      <xdr:col>0</xdr:col>
      <xdr:colOff>4965579</xdr:colOff>
      <xdr:row>78</xdr:row>
      <xdr:rowOff>38100</xdr:rowOff>
    </xdr:from>
    <xdr:to>
      <xdr:col>3</xdr:col>
      <xdr:colOff>743850</xdr:colOff>
      <xdr:row>78</xdr:row>
      <xdr:rowOff>38100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xmlns="" id="{997263E0-9D72-4742-8FF8-4DB4526BC769}"/>
            </a:ext>
          </a:extLst>
        </xdr:cNvPr>
        <xdr:cNvCxnSpPr/>
      </xdr:nvCxnSpPr>
      <xdr:spPr>
        <a:xfrm>
          <a:off x="4965579" y="10963275"/>
          <a:ext cx="2893446" cy="0"/>
        </a:xfrm>
        <a:prstGeom prst="line">
          <a:avLst/>
        </a:prstGeom>
        <a:ln>
          <a:solidFill>
            <a:schemeClr val="tx1">
              <a:lumMod val="95000"/>
              <a:lumOff val="5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2"/>
  </cols>
  <sheetData>
    <row r="1" spans="1:2" x14ac:dyDescent="0.2">
      <c r="A1" s="11"/>
      <c r="B1" s="11"/>
    </row>
    <row r="2020" spans="1:1" x14ac:dyDescent="0.2">
      <c r="A2020" s="13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85"/>
  <sheetViews>
    <sheetView tabSelected="1" workbookViewId="0">
      <selection sqref="A1:G1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8" width="16.6640625" style="1" bestFit="1" customWidth="1"/>
    <col min="9" max="16384" width="12" style="1"/>
  </cols>
  <sheetData>
    <row r="1" spans="1:9" ht="45.95" customHeight="1" x14ac:dyDescent="0.2">
      <c r="A1" s="21" t="s">
        <v>72</v>
      </c>
      <c r="B1" s="22"/>
      <c r="C1" s="22"/>
      <c r="D1" s="22"/>
      <c r="E1" s="22"/>
      <c r="F1" s="22"/>
      <c r="G1" s="23"/>
    </row>
    <row r="2" spans="1:9" x14ac:dyDescent="0.2">
      <c r="A2" s="24"/>
      <c r="B2" s="25" t="s">
        <v>0</v>
      </c>
      <c r="C2" s="25"/>
      <c r="D2" s="25"/>
      <c r="E2" s="25"/>
      <c r="F2" s="25"/>
      <c r="G2" s="26"/>
    </row>
    <row r="3" spans="1:9" ht="22.5" x14ac:dyDescent="0.2">
      <c r="A3" s="27" t="s">
        <v>1</v>
      </c>
      <c r="B3" s="28" t="s">
        <v>2</v>
      </c>
      <c r="C3" s="29" t="s">
        <v>3</v>
      </c>
      <c r="D3" s="28" t="s">
        <v>4</v>
      </c>
      <c r="E3" s="28" t="s">
        <v>5</v>
      </c>
      <c r="F3" s="28" t="s">
        <v>6</v>
      </c>
      <c r="G3" s="27" t="s">
        <v>7</v>
      </c>
    </row>
    <row r="4" spans="1:9" ht="5.0999999999999996" customHeight="1" x14ac:dyDescent="0.2">
      <c r="A4" s="2"/>
      <c r="B4" s="3"/>
      <c r="C4" s="3"/>
      <c r="D4" s="3"/>
      <c r="E4" s="3"/>
      <c r="F4" s="3"/>
      <c r="G4" s="3"/>
    </row>
    <row r="5" spans="1:9" x14ac:dyDescent="0.2">
      <c r="A5" s="4" t="s">
        <v>8</v>
      </c>
      <c r="B5" s="14"/>
      <c r="C5" s="14"/>
      <c r="D5" s="14"/>
      <c r="E5" s="14"/>
      <c r="F5" s="14"/>
      <c r="G5" s="14"/>
      <c r="I5" s="1" t="s">
        <v>71</v>
      </c>
    </row>
    <row r="6" spans="1:9" x14ac:dyDescent="0.2">
      <c r="A6" s="5" t="s">
        <v>9</v>
      </c>
      <c r="B6" s="14">
        <v>261452807.69999999</v>
      </c>
      <c r="C6" s="14">
        <f>+D6-B6</f>
        <v>6144601.25</v>
      </c>
      <c r="D6" s="18">
        <v>267597408.94999999</v>
      </c>
      <c r="E6" s="14">
        <v>0</v>
      </c>
      <c r="F6" s="18">
        <v>220036585.33000001</v>
      </c>
      <c r="G6" s="14">
        <f>+D6-F6</f>
        <v>47560823.619999975</v>
      </c>
    </row>
    <row r="7" spans="1:9" x14ac:dyDescent="0.2">
      <c r="A7" s="5" t="s">
        <v>10</v>
      </c>
      <c r="B7" s="14">
        <v>0</v>
      </c>
      <c r="C7" s="14">
        <f t="shared" ref="C7:C30" si="0">+D7-B7</f>
        <v>0</v>
      </c>
      <c r="D7" s="18">
        <v>0</v>
      </c>
      <c r="E7" s="14">
        <v>0</v>
      </c>
      <c r="F7" s="18"/>
      <c r="G7" s="14">
        <f t="shared" ref="G7:G11" si="1">+D7-F7</f>
        <v>0</v>
      </c>
    </row>
    <row r="8" spans="1:9" x14ac:dyDescent="0.2">
      <c r="A8" s="5" t="s">
        <v>11</v>
      </c>
      <c r="B8" s="14">
        <v>10105792.699999999</v>
      </c>
      <c r="C8" s="14">
        <f t="shared" si="0"/>
        <v>1232019.1000000015</v>
      </c>
      <c r="D8" s="18">
        <v>11337811.800000001</v>
      </c>
      <c r="E8" s="14">
        <v>0</v>
      </c>
      <c r="F8" s="18">
        <v>4520373</v>
      </c>
      <c r="G8" s="14">
        <f t="shared" si="1"/>
        <v>6817438.8000000007</v>
      </c>
    </row>
    <row r="9" spans="1:9" x14ac:dyDescent="0.2">
      <c r="A9" s="5" t="s">
        <v>12</v>
      </c>
      <c r="B9" s="14">
        <v>125157454.5</v>
      </c>
      <c r="C9" s="14">
        <f t="shared" si="0"/>
        <v>-3327412.5400000066</v>
      </c>
      <c r="D9" s="18">
        <v>121830041.95999999</v>
      </c>
      <c r="E9" s="14">
        <v>0</v>
      </c>
      <c r="F9" s="18">
        <v>89034343.319999993</v>
      </c>
      <c r="G9" s="14">
        <f t="shared" si="1"/>
        <v>32795698.640000001</v>
      </c>
    </row>
    <row r="10" spans="1:9" x14ac:dyDescent="0.2">
      <c r="A10" s="5" t="s">
        <v>13</v>
      </c>
      <c r="B10" s="18">
        <v>36116213.43</v>
      </c>
      <c r="C10" s="14">
        <f t="shared" si="0"/>
        <v>29403311.75</v>
      </c>
      <c r="D10" s="18">
        <v>65519525.18</v>
      </c>
      <c r="E10" s="14">
        <v>0</v>
      </c>
      <c r="F10" s="18">
        <v>31523717.149999999</v>
      </c>
      <c r="G10" s="14">
        <f t="shared" si="1"/>
        <v>33995808.030000001</v>
      </c>
    </row>
    <row r="11" spans="1:9" x14ac:dyDescent="0.2">
      <c r="A11" s="5" t="s">
        <v>14</v>
      </c>
      <c r="B11" s="18">
        <v>68924777.120000005</v>
      </c>
      <c r="C11" s="14">
        <f t="shared" si="0"/>
        <v>801561.75</v>
      </c>
      <c r="D11" s="18">
        <v>69726338.870000005</v>
      </c>
      <c r="E11" s="14">
        <v>0</v>
      </c>
      <c r="F11" s="18">
        <v>46931266.219999999</v>
      </c>
      <c r="G11" s="14">
        <f t="shared" si="1"/>
        <v>22795072.650000006</v>
      </c>
    </row>
    <row r="12" spans="1:9" x14ac:dyDescent="0.2">
      <c r="A12" s="5" t="s">
        <v>15</v>
      </c>
      <c r="B12" s="14"/>
      <c r="C12" s="14">
        <f t="shared" si="0"/>
        <v>0</v>
      </c>
      <c r="D12" s="14"/>
      <c r="E12" s="14"/>
      <c r="F12" s="18"/>
      <c r="G12" s="14">
        <v>0</v>
      </c>
      <c r="H12" s="1" t="s">
        <v>71</v>
      </c>
    </row>
    <row r="13" spans="1:9" x14ac:dyDescent="0.2">
      <c r="A13" s="5" t="s">
        <v>16</v>
      </c>
      <c r="B13" s="14">
        <f>SUM(B14:B24)</f>
        <v>488392855.29000002</v>
      </c>
      <c r="C13" s="14">
        <f t="shared" ref="C13:G13" si="2">SUM(C14:C24)</f>
        <v>3514552.4900000142</v>
      </c>
      <c r="D13" s="14">
        <f t="shared" si="2"/>
        <v>491907407.77999997</v>
      </c>
      <c r="E13" s="14">
        <f t="shared" si="2"/>
        <v>0</v>
      </c>
      <c r="F13" s="18">
        <f t="shared" si="2"/>
        <v>406942780.63</v>
      </c>
      <c r="G13" s="14">
        <f t="shared" si="2"/>
        <v>84964627.150000021</v>
      </c>
    </row>
    <row r="14" spans="1:9" x14ac:dyDescent="0.2">
      <c r="A14" s="6" t="s">
        <v>17</v>
      </c>
      <c r="B14" s="14">
        <v>385068243.20999998</v>
      </c>
      <c r="C14" s="14">
        <f t="shared" si="0"/>
        <v>2822564.6100000143</v>
      </c>
      <c r="D14" s="14">
        <v>387890807.81999999</v>
      </c>
      <c r="E14" s="14">
        <v>0</v>
      </c>
      <c r="F14" s="18">
        <v>329608522.02999997</v>
      </c>
      <c r="G14" s="14">
        <f t="shared" ref="G14:G24" si="3">+D14-F14</f>
        <v>58282285.790000021</v>
      </c>
    </row>
    <row r="15" spans="1:9" x14ac:dyDescent="0.2">
      <c r="A15" s="6" t="s">
        <v>18</v>
      </c>
      <c r="B15" s="14">
        <v>19179706.41</v>
      </c>
      <c r="C15" s="14">
        <f t="shared" si="0"/>
        <v>485772.98999999836</v>
      </c>
      <c r="D15" s="14">
        <v>19665479.399999999</v>
      </c>
      <c r="E15" s="14">
        <v>0</v>
      </c>
      <c r="F15" s="18">
        <v>16448634.439999999</v>
      </c>
      <c r="G15" s="14">
        <f t="shared" si="3"/>
        <v>3216844.959999999</v>
      </c>
    </row>
    <row r="16" spans="1:9" x14ac:dyDescent="0.2">
      <c r="A16" s="6" t="s">
        <v>19</v>
      </c>
      <c r="B16" s="14">
        <v>32381603.140000001</v>
      </c>
      <c r="C16" s="14">
        <f t="shared" si="0"/>
        <v>1327274.4200000018</v>
      </c>
      <c r="D16" s="14">
        <v>33708877.560000002</v>
      </c>
      <c r="E16" s="14">
        <v>0</v>
      </c>
      <c r="F16" s="18">
        <v>26836119.100000001</v>
      </c>
      <c r="G16" s="14">
        <f t="shared" si="3"/>
        <v>6872758.4600000009</v>
      </c>
    </row>
    <row r="17" spans="1:7" x14ac:dyDescent="0.2">
      <c r="A17" s="6" t="s">
        <v>20</v>
      </c>
      <c r="B17" s="14"/>
      <c r="C17" s="14">
        <f t="shared" si="0"/>
        <v>0</v>
      </c>
      <c r="D17" s="14"/>
      <c r="E17" s="14">
        <v>0</v>
      </c>
      <c r="F17" s="18"/>
      <c r="G17" s="14">
        <f t="shared" si="3"/>
        <v>0</v>
      </c>
    </row>
    <row r="18" spans="1:7" x14ac:dyDescent="0.2">
      <c r="A18" s="6" t="s">
        <v>21</v>
      </c>
      <c r="B18" s="14"/>
      <c r="C18" s="14">
        <f t="shared" si="0"/>
        <v>0</v>
      </c>
      <c r="D18" s="14"/>
      <c r="E18" s="14">
        <v>0</v>
      </c>
      <c r="F18" s="18"/>
      <c r="G18" s="14">
        <f t="shared" si="3"/>
        <v>0</v>
      </c>
    </row>
    <row r="19" spans="1:7" x14ac:dyDescent="0.2">
      <c r="A19" s="6" t="s">
        <v>22</v>
      </c>
      <c r="B19" s="14">
        <v>1850120.86</v>
      </c>
      <c r="C19" s="14">
        <f t="shared" si="0"/>
        <v>34876.139999999898</v>
      </c>
      <c r="D19" s="14">
        <v>1884997</v>
      </c>
      <c r="E19" s="14">
        <v>0</v>
      </c>
      <c r="F19" s="18">
        <v>1785886.41</v>
      </c>
      <c r="G19" s="14">
        <f t="shared" si="3"/>
        <v>99110.590000000084</v>
      </c>
    </row>
    <row r="20" spans="1:7" x14ac:dyDescent="0.2">
      <c r="A20" s="6" t="s">
        <v>23</v>
      </c>
      <c r="B20" s="14"/>
      <c r="C20" s="14">
        <f t="shared" si="0"/>
        <v>0</v>
      </c>
      <c r="D20" s="14"/>
      <c r="E20" s="14">
        <v>0</v>
      </c>
      <c r="F20" s="18"/>
      <c r="G20" s="14">
        <f t="shared" si="3"/>
        <v>0</v>
      </c>
    </row>
    <row r="21" spans="1:7" x14ac:dyDescent="0.2">
      <c r="A21" s="6" t="s">
        <v>24</v>
      </c>
      <c r="B21" s="14"/>
      <c r="C21" s="14">
        <f t="shared" si="0"/>
        <v>0</v>
      </c>
      <c r="D21" s="14"/>
      <c r="E21" s="14">
        <v>0</v>
      </c>
      <c r="F21" s="18"/>
      <c r="G21" s="14">
        <f t="shared" si="3"/>
        <v>0</v>
      </c>
    </row>
    <row r="22" spans="1:7" x14ac:dyDescent="0.2">
      <c r="A22" s="6" t="s">
        <v>25</v>
      </c>
      <c r="B22" s="14">
        <v>16715782.67</v>
      </c>
      <c r="C22" s="14">
        <f t="shared" si="0"/>
        <v>421022.33000000007</v>
      </c>
      <c r="D22" s="14">
        <v>17136805</v>
      </c>
      <c r="E22" s="14">
        <v>0</v>
      </c>
      <c r="F22" s="18">
        <v>12700013.65</v>
      </c>
      <c r="G22" s="14">
        <f t="shared" si="3"/>
        <v>4436791.3499999996</v>
      </c>
    </row>
    <row r="23" spans="1:7" x14ac:dyDescent="0.2">
      <c r="A23" s="6" t="s">
        <v>26</v>
      </c>
      <c r="B23" s="14">
        <v>33197399</v>
      </c>
      <c r="C23" s="14">
        <f t="shared" si="0"/>
        <v>-1576958</v>
      </c>
      <c r="D23" s="14">
        <v>31620441</v>
      </c>
      <c r="E23" s="14">
        <v>0</v>
      </c>
      <c r="F23" s="18">
        <v>19563605</v>
      </c>
      <c r="G23" s="14">
        <f t="shared" si="3"/>
        <v>12056836</v>
      </c>
    </row>
    <row r="24" spans="1:7" x14ac:dyDescent="0.2">
      <c r="A24" s="6" t="s">
        <v>27</v>
      </c>
      <c r="B24" s="14"/>
      <c r="C24" s="14">
        <f t="shared" si="0"/>
        <v>0</v>
      </c>
      <c r="D24" s="14"/>
      <c r="E24" s="14">
        <v>0</v>
      </c>
      <c r="F24" s="14"/>
      <c r="G24" s="14">
        <f t="shared" si="3"/>
        <v>0</v>
      </c>
    </row>
    <row r="25" spans="1:7" x14ac:dyDescent="0.2">
      <c r="A25" s="5" t="s">
        <v>28</v>
      </c>
      <c r="B25" s="14">
        <f>SUM(B26:B30)</f>
        <v>7991248.9199999999</v>
      </c>
      <c r="C25" s="14">
        <f t="shared" ref="C25:G25" si="4">SUM(C26:C30)</f>
        <v>3109237.08</v>
      </c>
      <c r="D25" s="14">
        <f t="shared" si="4"/>
        <v>11100486</v>
      </c>
      <c r="E25" s="14">
        <f t="shared" si="4"/>
        <v>0</v>
      </c>
      <c r="F25" s="14">
        <f t="shared" si="4"/>
        <v>8597136.1699999999</v>
      </c>
      <c r="G25" s="14">
        <f t="shared" si="4"/>
        <v>2503349.83</v>
      </c>
    </row>
    <row r="26" spans="1:7" x14ac:dyDescent="0.2">
      <c r="A26" s="6" t="s">
        <v>29</v>
      </c>
      <c r="B26" s="14">
        <v>89007.72</v>
      </c>
      <c r="C26" s="14">
        <f t="shared" si="0"/>
        <v>-89007.72</v>
      </c>
      <c r="D26" s="14">
        <v>0</v>
      </c>
      <c r="E26" s="14">
        <v>0</v>
      </c>
      <c r="F26" s="18">
        <v>105948.25</v>
      </c>
      <c r="G26" s="14">
        <f t="shared" ref="G26:G30" si="5">+D26-F26</f>
        <v>-105948.25</v>
      </c>
    </row>
    <row r="27" spans="1:7" x14ac:dyDescent="0.2">
      <c r="A27" s="6" t="s">
        <v>30</v>
      </c>
      <c r="B27" s="14">
        <v>1664661.29</v>
      </c>
      <c r="C27" s="14">
        <f t="shared" si="0"/>
        <v>-452563.29000000004</v>
      </c>
      <c r="D27" s="14">
        <v>1212098</v>
      </c>
      <c r="E27" s="14">
        <v>0</v>
      </c>
      <c r="F27" s="18">
        <v>907530.94</v>
      </c>
      <c r="G27" s="14">
        <f t="shared" si="5"/>
        <v>304567.06000000006</v>
      </c>
    </row>
    <row r="28" spans="1:7" x14ac:dyDescent="0.2">
      <c r="A28" s="6" t="s">
        <v>31</v>
      </c>
      <c r="B28" s="14">
        <v>5431725.3399999999</v>
      </c>
      <c r="C28" s="14">
        <f t="shared" si="0"/>
        <v>624235.66000000015</v>
      </c>
      <c r="D28" s="14">
        <v>6055961</v>
      </c>
      <c r="E28" s="14">
        <v>0</v>
      </c>
      <c r="F28" s="18">
        <v>5434673.96</v>
      </c>
      <c r="G28" s="14">
        <f t="shared" si="5"/>
        <v>621287.04</v>
      </c>
    </row>
    <row r="29" spans="1:7" x14ac:dyDescent="0.2">
      <c r="A29" s="6" t="s">
        <v>32</v>
      </c>
      <c r="B29" s="14"/>
      <c r="C29" s="14">
        <f t="shared" si="0"/>
        <v>0</v>
      </c>
      <c r="D29" s="14"/>
      <c r="E29" s="14">
        <v>0</v>
      </c>
      <c r="F29" s="18"/>
      <c r="G29" s="14">
        <f t="shared" si="5"/>
        <v>0</v>
      </c>
    </row>
    <row r="30" spans="1:7" x14ac:dyDescent="0.2">
      <c r="A30" s="6" t="s">
        <v>33</v>
      </c>
      <c r="B30" s="14">
        <v>805854.57</v>
      </c>
      <c r="C30" s="14">
        <f t="shared" si="0"/>
        <v>3026572.43</v>
      </c>
      <c r="D30" s="14">
        <f>917210+2915217</f>
        <v>3832427</v>
      </c>
      <c r="E30" s="14">
        <v>0</v>
      </c>
      <c r="F30" s="18">
        <v>2148983.02</v>
      </c>
      <c r="G30" s="14">
        <f t="shared" si="5"/>
        <v>1683443.98</v>
      </c>
    </row>
    <row r="31" spans="1:7" x14ac:dyDescent="0.2">
      <c r="A31" s="5" t="s">
        <v>34</v>
      </c>
      <c r="B31" s="14"/>
      <c r="C31" s="14"/>
      <c r="D31" s="14"/>
      <c r="E31" s="14"/>
      <c r="F31" s="14"/>
      <c r="G31" s="14">
        <f t="shared" ref="G31:G36" si="6">F31-B31</f>
        <v>0</v>
      </c>
    </row>
    <row r="32" spans="1:7" x14ac:dyDescent="0.2">
      <c r="A32" s="5" t="s">
        <v>35</v>
      </c>
      <c r="B32" s="14">
        <f>SUM(B33)</f>
        <v>0</v>
      </c>
      <c r="C32" s="14">
        <f t="shared" ref="C32:F32" si="7">SUM(C33)</f>
        <v>0</v>
      </c>
      <c r="D32" s="14">
        <f t="shared" si="7"/>
        <v>0</v>
      </c>
      <c r="E32" s="14">
        <f t="shared" si="7"/>
        <v>0</v>
      </c>
      <c r="F32" s="14">
        <f t="shared" si="7"/>
        <v>0</v>
      </c>
      <c r="G32" s="14">
        <f t="shared" si="6"/>
        <v>0</v>
      </c>
    </row>
    <row r="33" spans="1:7" x14ac:dyDescent="0.2">
      <c r="A33" s="6" t="s">
        <v>36</v>
      </c>
      <c r="B33" s="14"/>
      <c r="C33" s="14"/>
      <c r="D33" s="14"/>
      <c r="E33" s="14"/>
      <c r="F33" s="14"/>
      <c r="G33" s="14">
        <f t="shared" si="6"/>
        <v>0</v>
      </c>
    </row>
    <row r="34" spans="1:7" x14ac:dyDescent="0.2">
      <c r="A34" s="5" t="s">
        <v>37</v>
      </c>
      <c r="B34" s="14">
        <f>SUM(B35:B36)</f>
        <v>0</v>
      </c>
      <c r="C34" s="14">
        <f t="shared" ref="C34:F34" si="8">SUM(C35:C36)</f>
        <v>0</v>
      </c>
      <c r="D34" s="14">
        <f t="shared" si="8"/>
        <v>0</v>
      </c>
      <c r="E34" s="14">
        <f t="shared" si="8"/>
        <v>0</v>
      </c>
      <c r="F34" s="14">
        <f t="shared" si="8"/>
        <v>0</v>
      </c>
      <c r="G34" s="14">
        <f t="shared" si="6"/>
        <v>0</v>
      </c>
    </row>
    <row r="35" spans="1:7" x14ac:dyDescent="0.2">
      <c r="A35" s="6" t="s">
        <v>38</v>
      </c>
      <c r="B35" s="14"/>
      <c r="C35" s="14"/>
      <c r="D35" s="14"/>
      <c r="E35" s="14"/>
      <c r="F35" s="14"/>
      <c r="G35" s="14">
        <f t="shared" si="6"/>
        <v>0</v>
      </c>
    </row>
    <row r="36" spans="1:7" x14ac:dyDescent="0.2">
      <c r="A36" s="6" t="s">
        <v>39</v>
      </c>
      <c r="B36" s="14"/>
      <c r="C36" s="14"/>
      <c r="D36" s="14"/>
      <c r="E36" s="14"/>
      <c r="F36" s="14"/>
      <c r="G36" s="14">
        <f t="shared" si="6"/>
        <v>0</v>
      </c>
    </row>
    <row r="37" spans="1:7" x14ac:dyDescent="0.2">
      <c r="A37" s="4" t="s">
        <v>40</v>
      </c>
      <c r="B37" s="15">
        <f t="shared" ref="B37:G37" si="9">SUM(B6:B13)+B25+B31+B32+B34</f>
        <v>998141149.65999997</v>
      </c>
      <c r="C37" s="15">
        <f t="shared" si="9"/>
        <v>40877870.88000001</v>
      </c>
      <c r="D37" s="15">
        <f t="shared" si="9"/>
        <v>1039019020.54</v>
      </c>
      <c r="E37" s="15">
        <f t="shared" si="9"/>
        <v>0</v>
      </c>
      <c r="F37" s="15">
        <f t="shared" si="9"/>
        <v>807586201.81999993</v>
      </c>
      <c r="G37" s="15">
        <f t="shared" si="9"/>
        <v>231432818.72</v>
      </c>
    </row>
    <row r="38" spans="1:7" x14ac:dyDescent="0.2">
      <c r="A38" s="4" t="s">
        <v>41</v>
      </c>
      <c r="B38" s="30"/>
      <c r="C38" s="30"/>
      <c r="D38" s="30"/>
      <c r="E38" s="30"/>
      <c r="F38" s="30"/>
      <c r="G38" s="30"/>
    </row>
    <row r="39" spans="1:7" ht="5.0999999999999996" customHeight="1" x14ac:dyDescent="0.2">
      <c r="A39" s="7"/>
      <c r="B39" s="14"/>
      <c r="C39" s="14"/>
      <c r="D39" s="14"/>
      <c r="E39" s="14"/>
      <c r="F39" s="14"/>
      <c r="G39" s="14"/>
    </row>
    <row r="40" spans="1:7" x14ac:dyDescent="0.2">
      <c r="A40" s="4" t="s">
        <v>42</v>
      </c>
      <c r="B40" s="14"/>
      <c r="C40" s="14"/>
      <c r="D40" s="14"/>
      <c r="E40" s="14"/>
      <c r="F40" s="14"/>
      <c r="G40" s="14"/>
    </row>
    <row r="41" spans="1:7" x14ac:dyDescent="0.2">
      <c r="A41" s="5" t="s">
        <v>43</v>
      </c>
      <c r="B41" s="14">
        <f>SUM(B42:B49)</f>
        <v>324773123</v>
      </c>
      <c r="C41" s="14">
        <f t="shared" ref="C41:G41" si="10">SUM(C42:C49)</f>
        <v>32088305.099999994</v>
      </c>
      <c r="D41" s="14">
        <f t="shared" si="10"/>
        <v>356861428.10000002</v>
      </c>
      <c r="E41" s="14">
        <f t="shared" si="10"/>
        <v>0</v>
      </c>
      <c r="F41" s="14">
        <f t="shared" si="10"/>
        <v>279783882</v>
      </c>
      <c r="G41" s="14">
        <f t="shared" si="10"/>
        <v>77077546.099999994</v>
      </c>
    </row>
    <row r="42" spans="1:7" x14ac:dyDescent="0.2">
      <c r="A42" s="6" t="s">
        <v>44</v>
      </c>
      <c r="B42" s="14"/>
      <c r="C42" s="14">
        <f t="shared" ref="C42:C54" si="11">+D42-B42</f>
        <v>0</v>
      </c>
      <c r="D42" s="14"/>
      <c r="E42" s="14"/>
      <c r="F42" s="14"/>
      <c r="G42" s="14">
        <f t="shared" ref="G42:G49" si="12">+D42-F42</f>
        <v>0</v>
      </c>
    </row>
    <row r="43" spans="1:7" x14ac:dyDescent="0.2">
      <c r="A43" s="6" t="s">
        <v>45</v>
      </c>
      <c r="B43" s="14"/>
      <c r="C43" s="14">
        <f t="shared" si="11"/>
        <v>0</v>
      </c>
      <c r="D43" s="14"/>
      <c r="E43" s="14"/>
      <c r="F43" s="14"/>
      <c r="G43" s="14">
        <f t="shared" si="12"/>
        <v>0</v>
      </c>
    </row>
    <row r="44" spans="1:7" x14ac:dyDescent="0.2">
      <c r="A44" s="6" t="s">
        <v>46</v>
      </c>
      <c r="B44" s="14">
        <v>72131478</v>
      </c>
      <c r="C44" s="14">
        <f t="shared" si="11"/>
        <v>8787297.099999994</v>
      </c>
      <c r="D44" s="14">
        <v>80918775.099999994</v>
      </c>
      <c r="E44" s="14">
        <v>0</v>
      </c>
      <c r="F44" s="18">
        <v>72826893</v>
      </c>
      <c r="G44" s="14">
        <f t="shared" si="12"/>
        <v>8091882.099999994</v>
      </c>
    </row>
    <row r="45" spans="1:7" ht="22.5" x14ac:dyDescent="0.2">
      <c r="A45" s="8" t="s">
        <v>47</v>
      </c>
      <c r="B45" s="14">
        <v>252641645</v>
      </c>
      <c r="C45" s="14">
        <f t="shared" si="11"/>
        <v>23301008</v>
      </c>
      <c r="D45" s="14">
        <v>275942653</v>
      </c>
      <c r="E45" s="14">
        <v>0</v>
      </c>
      <c r="F45" s="18">
        <v>206956989</v>
      </c>
      <c r="G45" s="14">
        <f t="shared" si="12"/>
        <v>68985664</v>
      </c>
    </row>
    <row r="46" spans="1:7" x14ac:dyDescent="0.2">
      <c r="A46" s="6" t="s">
        <v>48</v>
      </c>
      <c r="B46" s="14"/>
      <c r="C46" s="14">
        <f t="shared" si="11"/>
        <v>0</v>
      </c>
      <c r="D46" s="14"/>
      <c r="E46" s="14"/>
      <c r="F46" s="18"/>
      <c r="G46" s="14">
        <f t="shared" si="12"/>
        <v>0</v>
      </c>
    </row>
    <row r="47" spans="1:7" x14ac:dyDescent="0.2">
      <c r="A47" s="6" t="s">
        <v>49</v>
      </c>
      <c r="B47" s="14"/>
      <c r="C47" s="14">
        <f t="shared" si="11"/>
        <v>0</v>
      </c>
      <c r="D47" s="14"/>
      <c r="E47" s="14"/>
      <c r="F47" s="18"/>
      <c r="G47" s="14">
        <f t="shared" si="12"/>
        <v>0</v>
      </c>
    </row>
    <row r="48" spans="1:7" x14ac:dyDescent="0.2">
      <c r="A48" s="6" t="s">
        <v>50</v>
      </c>
      <c r="B48" s="14"/>
      <c r="C48" s="14">
        <f t="shared" si="11"/>
        <v>0</v>
      </c>
      <c r="D48" s="14"/>
      <c r="E48" s="14"/>
      <c r="F48" s="18"/>
      <c r="G48" s="14">
        <f t="shared" si="12"/>
        <v>0</v>
      </c>
    </row>
    <row r="49" spans="1:7" x14ac:dyDescent="0.2">
      <c r="A49" s="6" t="s">
        <v>51</v>
      </c>
      <c r="B49" s="14"/>
      <c r="C49" s="14">
        <f t="shared" si="11"/>
        <v>0</v>
      </c>
      <c r="D49" s="14"/>
      <c r="E49" s="14"/>
      <c r="F49" s="18"/>
      <c r="G49" s="14">
        <f t="shared" si="12"/>
        <v>0</v>
      </c>
    </row>
    <row r="50" spans="1:7" x14ac:dyDescent="0.2">
      <c r="A50" s="5" t="s">
        <v>52</v>
      </c>
      <c r="B50" s="14">
        <f>SUM(B51:B54)</f>
        <v>391975584</v>
      </c>
      <c r="C50" s="14">
        <f t="shared" ref="C50:G50" si="13">SUM(C51:C54)</f>
        <v>79989093.730000019</v>
      </c>
      <c r="D50" s="14">
        <f t="shared" si="13"/>
        <v>471964677.73000002</v>
      </c>
      <c r="E50" s="14">
        <f t="shared" si="13"/>
        <v>0</v>
      </c>
      <c r="F50" s="18">
        <f t="shared" si="13"/>
        <v>131809877.94</v>
      </c>
      <c r="G50" s="14">
        <f t="shared" si="13"/>
        <v>340154799.79000002</v>
      </c>
    </row>
    <row r="51" spans="1:7" x14ac:dyDescent="0.2">
      <c r="A51" s="6" t="s">
        <v>53</v>
      </c>
      <c r="B51" s="14"/>
      <c r="C51" s="14">
        <f t="shared" si="11"/>
        <v>0</v>
      </c>
      <c r="D51" s="14"/>
      <c r="E51" s="14"/>
      <c r="F51" s="18">
        <v>0</v>
      </c>
      <c r="G51" s="14">
        <f t="shared" ref="G51:G54" si="14">+D51-F51</f>
        <v>0</v>
      </c>
    </row>
    <row r="52" spans="1:7" x14ac:dyDescent="0.2">
      <c r="A52" s="6" t="s">
        <v>54</v>
      </c>
      <c r="B52" s="14"/>
      <c r="C52" s="14">
        <f t="shared" si="11"/>
        <v>0</v>
      </c>
      <c r="D52" s="14"/>
      <c r="E52" s="14"/>
      <c r="F52" s="18">
        <v>0</v>
      </c>
      <c r="G52" s="14">
        <f t="shared" si="14"/>
        <v>0</v>
      </c>
    </row>
    <row r="53" spans="1:7" x14ac:dyDescent="0.2">
      <c r="A53" s="6" t="s">
        <v>55</v>
      </c>
      <c r="B53" s="14"/>
      <c r="C53" s="14">
        <f t="shared" si="11"/>
        <v>0</v>
      </c>
      <c r="D53" s="14"/>
      <c r="E53" s="14"/>
      <c r="F53" s="18">
        <v>0</v>
      </c>
      <c r="G53" s="14">
        <f t="shared" si="14"/>
        <v>0</v>
      </c>
    </row>
    <row r="54" spans="1:7" x14ac:dyDescent="0.2">
      <c r="A54" s="6" t="s">
        <v>56</v>
      </c>
      <c r="B54" s="14">
        <v>391975584</v>
      </c>
      <c r="C54" s="14">
        <f t="shared" si="11"/>
        <v>79989093.730000019</v>
      </c>
      <c r="D54" s="14">
        <f>453108356.73+18856321</f>
        <v>471964677.73000002</v>
      </c>
      <c r="E54" s="14">
        <v>0</v>
      </c>
      <c r="F54" s="18">
        <f>112953556.94+18856321</f>
        <v>131809877.94</v>
      </c>
      <c r="G54" s="14">
        <f t="shared" si="14"/>
        <v>340154799.79000002</v>
      </c>
    </row>
    <row r="55" spans="1:7" x14ac:dyDescent="0.2">
      <c r="A55" s="5" t="s">
        <v>57</v>
      </c>
      <c r="B55" s="14">
        <f>SUM(B56:B57)</f>
        <v>0</v>
      </c>
      <c r="C55" s="14">
        <f t="shared" ref="C55:F55" si="15">SUM(C56:C57)</f>
        <v>0</v>
      </c>
      <c r="D55" s="14">
        <f t="shared" si="15"/>
        <v>0</v>
      </c>
      <c r="E55" s="14">
        <f t="shared" si="15"/>
        <v>0</v>
      </c>
      <c r="F55" s="18">
        <f t="shared" si="15"/>
        <v>0</v>
      </c>
      <c r="G55" s="14">
        <f t="shared" ref="G55:G70" si="16">F55-B55</f>
        <v>0</v>
      </c>
    </row>
    <row r="56" spans="1:7" x14ac:dyDescent="0.2">
      <c r="A56" s="6" t="s">
        <v>58</v>
      </c>
      <c r="B56" s="14"/>
      <c r="C56" s="14"/>
      <c r="D56" s="14"/>
      <c r="E56" s="14"/>
      <c r="F56" s="18"/>
      <c r="G56" s="14">
        <f t="shared" si="16"/>
        <v>0</v>
      </c>
    </row>
    <row r="57" spans="1:7" x14ac:dyDescent="0.2">
      <c r="A57" s="6" t="s">
        <v>59</v>
      </c>
      <c r="B57" s="14"/>
      <c r="C57" s="14"/>
      <c r="D57" s="14"/>
      <c r="E57" s="14"/>
      <c r="F57" s="18"/>
      <c r="G57" s="14">
        <f t="shared" si="16"/>
        <v>0</v>
      </c>
    </row>
    <row r="58" spans="1:7" x14ac:dyDescent="0.2">
      <c r="A58" s="5" t="s">
        <v>60</v>
      </c>
      <c r="B58" s="14"/>
      <c r="C58" s="14"/>
      <c r="D58" s="14">
        <v>0</v>
      </c>
      <c r="E58" s="14"/>
      <c r="F58" s="18"/>
      <c r="G58" s="14">
        <f t="shared" si="16"/>
        <v>0</v>
      </c>
    </row>
    <row r="59" spans="1:7" x14ac:dyDescent="0.2">
      <c r="A59" s="5" t="s">
        <v>61</v>
      </c>
      <c r="B59" s="14">
        <v>3199209.96</v>
      </c>
      <c r="C59" s="14">
        <f t="shared" ref="C59" si="17">+D59-B59</f>
        <v>806367.53000000026</v>
      </c>
      <c r="D59" s="14">
        <v>4005577.49</v>
      </c>
      <c r="E59" s="14"/>
      <c r="F59" s="18">
        <v>2565284.4900000002</v>
      </c>
      <c r="G59" s="14">
        <f>+D59-F59</f>
        <v>1440293</v>
      </c>
    </row>
    <row r="60" spans="1:7" x14ac:dyDescent="0.2">
      <c r="A60" s="4" t="s">
        <v>62</v>
      </c>
      <c r="B60" s="15">
        <f t="shared" ref="B60:G60" si="18">B41+B50+B55+B58+B59</f>
        <v>719947916.96000004</v>
      </c>
      <c r="C60" s="15">
        <f t="shared" si="18"/>
        <v>112883766.36000001</v>
      </c>
      <c r="D60" s="15">
        <f t="shared" si="18"/>
        <v>832831683.32000005</v>
      </c>
      <c r="E60" s="15">
        <f t="shared" si="18"/>
        <v>0</v>
      </c>
      <c r="F60" s="19">
        <f t="shared" si="18"/>
        <v>414159044.43000001</v>
      </c>
      <c r="G60" s="15">
        <f t="shared" si="18"/>
        <v>418672638.88999999</v>
      </c>
    </row>
    <row r="61" spans="1:7" ht="5.0999999999999996" customHeight="1" x14ac:dyDescent="0.2">
      <c r="A61" s="7"/>
      <c r="B61" s="14"/>
      <c r="C61" s="14"/>
      <c r="D61" s="14"/>
      <c r="E61" s="14"/>
      <c r="F61" s="18"/>
      <c r="G61" s="14"/>
    </row>
    <row r="62" spans="1:7" x14ac:dyDescent="0.2">
      <c r="A62" s="4" t="s">
        <v>63</v>
      </c>
      <c r="B62" s="15">
        <f>SUM(B63)</f>
        <v>270000000</v>
      </c>
      <c r="C62" s="15">
        <f t="shared" ref="C62:G62" si="19">SUM(C63)</f>
        <v>0</v>
      </c>
      <c r="D62" s="15">
        <f t="shared" si="19"/>
        <v>270000000</v>
      </c>
      <c r="E62" s="15">
        <f t="shared" si="19"/>
        <v>0</v>
      </c>
      <c r="F62" s="19">
        <f t="shared" si="19"/>
        <v>261708521.94</v>
      </c>
      <c r="G62" s="15">
        <f t="shared" si="19"/>
        <v>8291478.0600000024</v>
      </c>
    </row>
    <row r="63" spans="1:7" x14ac:dyDescent="0.2">
      <c r="A63" s="5" t="s">
        <v>64</v>
      </c>
      <c r="B63" s="14">
        <v>270000000</v>
      </c>
      <c r="C63" s="14">
        <v>0</v>
      </c>
      <c r="D63" s="14">
        <v>270000000</v>
      </c>
      <c r="E63" s="14">
        <v>0</v>
      </c>
      <c r="F63" s="18">
        <v>261708521.94</v>
      </c>
      <c r="G63" s="14">
        <f>+D63-F63</f>
        <v>8291478.0600000024</v>
      </c>
    </row>
    <row r="64" spans="1:7" ht="5.0999999999999996" customHeight="1" x14ac:dyDescent="0.2">
      <c r="A64" s="7"/>
      <c r="B64" s="14"/>
      <c r="C64" s="14"/>
      <c r="D64" s="14"/>
      <c r="E64" s="14"/>
      <c r="F64" s="18"/>
      <c r="G64" s="14"/>
    </row>
    <row r="65" spans="1:8" x14ac:dyDescent="0.2">
      <c r="A65" s="4" t="s">
        <v>65</v>
      </c>
      <c r="B65" s="15">
        <f t="shared" ref="B65:G65" si="20">B37+B60+B62</f>
        <v>1988089066.6199999</v>
      </c>
      <c r="C65" s="15">
        <f t="shared" si="20"/>
        <v>153761637.24000001</v>
      </c>
      <c r="D65" s="15">
        <f t="shared" si="20"/>
        <v>2141850703.8600001</v>
      </c>
      <c r="E65" s="15">
        <f t="shared" si="20"/>
        <v>0</v>
      </c>
      <c r="F65" s="19">
        <f t="shared" si="20"/>
        <v>1483453768.1900001</v>
      </c>
      <c r="G65" s="15">
        <f t="shared" si="20"/>
        <v>658396935.67000008</v>
      </c>
      <c r="H65" s="17"/>
    </row>
    <row r="66" spans="1:8" ht="5.0999999999999996" customHeight="1" x14ac:dyDescent="0.2">
      <c r="A66" s="7"/>
      <c r="B66" s="14"/>
      <c r="C66" s="14"/>
      <c r="D66" s="14"/>
      <c r="E66" s="14"/>
      <c r="F66" s="18"/>
      <c r="G66" s="14"/>
    </row>
    <row r="67" spans="1:8" x14ac:dyDescent="0.2">
      <c r="A67" s="4" t="s">
        <v>66</v>
      </c>
      <c r="B67" s="14"/>
      <c r="C67" s="14"/>
      <c r="D67" s="14"/>
      <c r="E67" s="14"/>
      <c r="F67" s="18"/>
      <c r="G67" s="14">
        <f t="shared" si="16"/>
        <v>0</v>
      </c>
    </row>
    <row r="68" spans="1:8" x14ac:dyDescent="0.2">
      <c r="A68" s="5" t="s">
        <v>67</v>
      </c>
      <c r="B68" s="14">
        <v>0</v>
      </c>
      <c r="C68" s="14">
        <v>0</v>
      </c>
      <c r="D68" s="14">
        <v>0</v>
      </c>
      <c r="E68" s="14">
        <v>0</v>
      </c>
      <c r="F68" s="18">
        <v>0</v>
      </c>
      <c r="G68" s="14">
        <v>0</v>
      </c>
    </row>
    <row r="69" spans="1:8" x14ac:dyDescent="0.2">
      <c r="A69" s="5" t="s">
        <v>68</v>
      </c>
      <c r="B69" s="14">
        <v>0</v>
      </c>
      <c r="C69" s="14">
        <v>0</v>
      </c>
      <c r="D69" s="14">
        <v>0</v>
      </c>
      <c r="E69" s="14">
        <v>0</v>
      </c>
      <c r="F69" s="18">
        <v>0</v>
      </c>
      <c r="G69" s="14">
        <v>0</v>
      </c>
    </row>
    <row r="70" spans="1:8" x14ac:dyDescent="0.2">
      <c r="A70" s="9" t="s">
        <v>69</v>
      </c>
      <c r="B70" s="15">
        <f>B68+B69</f>
        <v>0</v>
      </c>
      <c r="C70" s="15">
        <f t="shared" ref="C70:F70" si="21">C68+C69</f>
        <v>0</v>
      </c>
      <c r="D70" s="15">
        <f t="shared" si="21"/>
        <v>0</v>
      </c>
      <c r="E70" s="15">
        <f t="shared" si="21"/>
        <v>0</v>
      </c>
      <c r="F70" s="15">
        <f t="shared" si="21"/>
        <v>0</v>
      </c>
      <c r="G70" s="15">
        <f t="shared" si="16"/>
        <v>0</v>
      </c>
    </row>
    <row r="71" spans="1:8" ht="5.0999999999999996" customHeight="1" x14ac:dyDescent="0.2">
      <c r="A71" s="10"/>
      <c r="B71" s="20"/>
      <c r="C71" s="20"/>
      <c r="D71" s="20"/>
      <c r="E71" s="20"/>
      <c r="F71" s="20"/>
      <c r="G71" s="20"/>
    </row>
    <row r="72" spans="1:8" x14ac:dyDescent="0.2">
      <c r="B72" s="16"/>
      <c r="C72" s="16"/>
      <c r="D72" s="16"/>
      <c r="E72" s="16"/>
      <c r="F72" s="16"/>
      <c r="G72" s="16"/>
    </row>
    <row r="73" spans="1:8" x14ac:dyDescent="0.2">
      <c r="F73" s="16"/>
      <c r="G73" s="16"/>
    </row>
    <row r="74" spans="1:8" x14ac:dyDescent="0.2">
      <c r="F74" s="16"/>
      <c r="G74" s="16"/>
    </row>
    <row r="75" spans="1:8" x14ac:dyDescent="0.2">
      <c r="F75" s="16"/>
      <c r="G75" s="16"/>
    </row>
    <row r="76" spans="1:8" x14ac:dyDescent="0.2">
      <c r="F76" s="16"/>
      <c r="G76" s="16"/>
    </row>
    <row r="77" spans="1:8" x14ac:dyDescent="0.2">
      <c r="D77" s="17"/>
      <c r="F77" s="16"/>
      <c r="G77" s="16"/>
    </row>
    <row r="78" spans="1:8" x14ac:dyDescent="0.2">
      <c r="F78" s="16"/>
      <c r="G78" s="16"/>
    </row>
    <row r="79" spans="1:8" x14ac:dyDescent="0.2">
      <c r="D79" s="16"/>
      <c r="F79" s="17"/>
    </row>
    <row r="80" spans="1:8" x14ac:dyDescent="0.2">
      <c r="F80" s="17"/>
      <c r="G80" s="17"/>
    </row>
    <row r="81" spans="4:7" x14ac:dyDescent="0.2">
      <c r="D81" s="17"/>
    </row>
    <row r="82" spans="4:7" x14ac:dyDescent="0.2">
      <c r="F82" s="17"/>
      <c r="G82" s="17"/>
    </row>
    <row r="83" spans="4:7" x14ac:dyDescent="0.2">
      <c r="D83" s="16"/>
    </row>
    <row r="85" spans="4:7" x14ac:dyDescent="0.2">
      <c r="D85" s="17"/>
    </row>
  </sheetData>
  <autoFilter ref="A3:G71"/>
  <mergeCells count="2">
    <mergeCell ref="A1:G1"/>
    <mergeCell ref="B2:F2"/>
  </mergeCells>
  <pageMargins left="0.11811023622047245" right="0.11811023622047245" top="0.74803149606299213" bottom="0.74803149606299213" header="0.31496062992125984" footer="0.31496062992125984"/>
  <pageSetup scale="52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Yazmin</cp:lastModifiedBy>
  <cp:lastPrinted>2017-10-30T15:15:38Z</cp:lastPrinted>
  <dcterms:created xsi:type="dcterms:W3CDTF">2017-01-11T17:22:08Z</dcterms:created>
  <dcterms:modified xsi:type="dcterms:W3CDTF">2017-11-07T19:37:23Z</dcterms:modified>
</cp:coreProperties>
</file>