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7\3er trimestre\LDF\"/>
    </mc:Choice>
  </mc:AlternateContent>
  <bookViews>
    <workbookView xWindow="0" yWindow="0" windowWidth="23820" windowHeight="9660"/>
  </bookViews>
  <sheets>
    <sheet name="F4   oK." sheetId="27" r:id="rId1"/>
    <sheet name="Hoja1" sheetId="26" r:id="rId2"/>
  </sheets>
  <definedNames>
    <definedName name="_xlnm.Print_Area" localSheetId="0">'F4   oK.'!$A$1:$H$88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7" l="1"/>
  <c r="E71" i="27"/>
  <c r="E21" i="27" l="1"/>
  <c r="E20" i="27"/>
  <c r="F67" i="27"/>
  <c r="F75" i="27" s="1"/>
  <c r="F76" i="27" s="1"/>
  <c r="G67" i="27"/>
  <c r="E67" i="27"/>
  <c r="G54" i="27"/>
  <c r="G16" i="27" s="1"/>
  <c r="F54" i="27"/>
  <c r="F43" i="27" s="1"/>
  <c r="E54" i="27"/>
  <c r="E16" i="27" s="1"/>
  <c r="E52" i="27"/>
  <c r="F44" i="27"/>
  <c r="E43" i="27"/>
  <c r="G41" i="27"/>
  <c r="G39" i="27" s="1"/>
  <c r="F41" i="27"/>
  <c r="E41" i="27"/>
  <c r="G40" i="27"/>
  <c r="F40" i="27"/>
  <c r="E40" i="27"/>
  <c r="E39" i="27" s="1"/>
  <c r="G30" i="27"/>
  <c r="F30" i="27"/>
  <c r="E30" i="27"/>
  <c r="G21" i="27"/>
  <c r="F21" i="27"/>
  <c r="G20" i="27"/>
  <c r="G19" i="27" s="1"/>
  <c r="F20" i="27"/>
  <c r="F17" i="27"/>
  <c r="E17" i="27"/>
  <c r="F16" i="27"/>
  <c r="G12" i="27"/>
  <c r="F12" i="27"/>
  <c r="E12" i="27"/>
  <c r="G11" i="27"/>
  <c r="F11" i="27"/>
  <c r="E11" i="27"/>
  <c r="F42" i="27" l="1"/>
  <c r="F52" i="27"/>
  <c r="F60" i="27" s="1"/>
  <c r="F61" i="27" s="1"/>
  <c r="E60" i="27"/>
  <c r="E61" i="27" s="1"/>
  <c r="F15" i="27"/>
  <c r="F39" i="27"/>
  <c r="F46" i="27" s="1"/>
  <c r="F13" i="27" s="1"/>
  <c r="G17" i="27"/>
  <c r="G15" i="27" s="1"/>
  <c r="E75" i="27"/>
  <c r="E76" i="27" s="1"/>
  <c r="G75" i="27"/>
  <c r="G76" i="27" s="1"/>
  <c r="F19" i="27"/>
  <c r="E42" i="27"/>
  <c r="E46" i="27" s="1"/>
  <c r="E13" i="27" s="1"/>
  <c r="E10" i="27" s="1"/>
  <c r="E15" i="27"/>
  <c r="F10" i="27"/>
  <c r="G52" i="27"/>
  <c r="G60" i="27" s="1"/>
  <c r="G61" i="27" s="1"/>
  <c r="G43" i="27"/>
  <c r="G42" i="27" s="1"/>
  <c r="G46" i="27" s="1"/>
  <c r="G13" i="27" s="1"/>
  <c r="G10" i="27" s="1"/>
  <c r="G23" i="27" l="1"/>
  <c r="G24" i="27" s="1"/>
  <c r="G25" i="27" s="1"/>
  <c r="G34" i="27" s="1"/>
  <c r="F23" i="27"/>
  <c r="F24" i="27" s="1"/>
  <c r="F25" i="27" s="1"/>
  <c r="F34" i="27" s="1"/>
  <c r="E23" i="27"/>
  <c r="E24" i="27" s="1"/>
  <c r="E25" i="27" s="1"/>
  <c r="E34" i="27" s="1"/>
  <c r="D33" i="26"/>
  <c r="F32" i="26"/>
  <c r="G32" i="26" s="1"/>
  <c r="E32" i="26"/>
  <c r="D32" i="26"/>
  <c r="C32" i="26"/>
  <c r="F31" i="26"/>
  <c r="F33" i="26" s="1"/>
  <c r="E31" i="26"/>
  <c r="E33" i="26" s="1"/>
  <c r="D31" i="26"/>
  <c r="C31" i="26"/>
  <c r="C33" i="26" s="1"/>
  <c r="C35" i="26" s="1"/>
  <c r="C29" i="26"/>
  <c r="F28" i="26"/>
  <c r="G28" i="26" s="1"/>
  <c r="E28" i="26"/>
  <c r="D28" i="26"/>
  <c r="C28" i="26"/>
  <c r="F27" i="26"/>
  <c r="F29" i="26" s="1"/>
  <c r="E27" i="26"/>
  <c r="E29" i="26" s="1"/>
  <c r="D27" i="26"/>
  <c r="D29" i="26" s="1"/>
  <c r="C27" i="26"/>
  <c r="F24" i="26"/>
  <c r="E24" i="26"/>
  <c r="G24" i="26" s="1"/>
  <c r="D24" i="26"/>
  <c r="C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E35" i="26" l="1"/>
  <c r="F35" i="26"/>
  <c r="D35" i="26"/>
  <c r="G31" i="26"/>
  <c r="G33" i="26" s="1"/>
  <c r="G27" i="26"/>
  <c r="G29" i="26" s="1"/>
  <c r="G35" i="26" l="1"/>
</calcChain>
</file>

<file path=xl/sharedStrings.xml><?xml version="1.0" encoding="utf-8"?>
<sst xmlns="http://schemas.openxmlformats.org/spreadsheetml/2006/main" count="185" uniqueCount="160">
  <si>
    <t>F.F</t>
  </si>
  <si>
    <t>Descripción 
(Texto Breve)</t>
  </si>
  <si>
    <t>RECURSO MUNICIPAL 2015</t>
  </si>
  <si>
    <t>RECURSO MUNICIPAL 2016</t>
  </si>
  <si>
    <t>RECURSO MUNICIPAL 2017</t>
  </si>
  <si>
    <t>DEUDA 2016</t>
  </si>
  <si>
    <t>DEUDA 2017</t>
  </si>
  <si>
    <t>PARTICIPACION FEDERAL 2017</t>
  </si>
  <si>
    <t>FAISM 2013</t>
  </si>
  <si>
    <t>FAISM 2014</t>
  </si>
  <si>
    <t>FAISM 2015</t>
  </si>
  <si>
    <t>FAISM 2016</t>
  </si>
  <si>
    <t>FAISM 2017</t>
  </si>
  <si>
    <t>FORTAMUN 2012</t>
  </si>
  <si>
    <t>FORTAMUN 2013</t>
  </si>
  <si>
    <t>FORTAMUN 2014</t>
  </si>
  <si>
    <t>FORTAMUN 2015</t>
  </si>
  <si>
    <t>FORTAMUN 2016</t>
  </si>
  <si>
    <t>FORTAMUN 2017</t>
  </si>
  <si>
    <t>CONVENIOS FEDERALES 2016</t>
  </si>
  <si>
    <t>CONVENIOS FEDERALES 2017</t>
  </si>
  <si>
    <t>CONVENIOS ESTATALES 2016</t>
  </si>
  <si>
    <t>CONVENIOS ESTATALES 2017</t>
  </si>
  <si>
    <t>TOTAL</t>
  </si>
  <si>
    <t>Modificado</t>
  </si>
  <si>
    <t>Compromiso</t>
  </si>
  <si>
    <t>CRI-COG</t>
  </si>
  <si>
    <t>Estimado/Aprobado</t>
  </si>
  <si>
    <t>Dev+Rec/Pag</t>
  </si>
  <si>
    <t>XEjecutar/Ejercer</t>
  </si>
  <si>
    <t>*    03 Remanentes</t>
  </si>
  <si>
    <t>**   00 Ingresos deriv de Financiamiento</t>
  </si>
  <si>
    <t>***  Rubros de Ingreso</t>
  </si>
  <si>
    <t>*    3300 SERV PROFESIONALES, CIENTIFICO</t>
  </si>
  <si>
    <t>**   3000 Servicios Generales</t>
  </si>
  <si>
    <t>*    4100 TRANSF INTERNAS Y ASIG AL SECT</t>
  </si>
  <si>
    <t>**   4000 Transf, Asign, Subsidios y Otr</t>
  </si>
  <si>
    <t>*    6100 OBRA PUBLICA EN BIENES DE DOM</t>
  </si>
  <si>
    <t>*    6200 OBRA PUBLICA EN BIENES PROPIOS</t>
  </si>
  <si>
    <t>**   6000 Inversion Pública</t>
  </si>
  <si>
    <t>***  Capítulos de Gasto</t>
  </si>
  <si>
    <t>**** Remanente</t>
  </si>
  <si>
    <t>PRESUPUESTO APROBADO</t>
  </si>
  <si>
    <t>RECAUDADO</t>
  </si>
  <si>
    <t>**   2000 Materiales y Suministros</t>
  </si>
  <si>
    <t>**   5000 Bienes Muebles,Inmuebles,Intan</t>
  </si>
  <si>
    <t>TESORERÍA MUNICIPAL DE CELAYA GUANAJUATO</t>
  </si>
  <si>
    <t>**   10 Impuestos</t>
  </si>
  <si>
    <t>**   30 Contribuciones de mejoras</t>
  </si>
  <si>
    <t>**   40 Derechos</t>
  </si>
  <si>
    <t>**   50 Productos</t>
  </si>
  <si>
    <t>**   60 Aprovechamientos</t>
  </si>
  <si>
    <t>**   1000 Servicios Personales</t>
  </si>
  <si>
    <t>**   9000 Deuda Pública</t>
  </si>
  <si>
    <t>**   80 Participaciones y Aportaciones</t>
  </si>
  <si>
    <t>*    5800 BIENES INMUEBLES</t>
  </si>
  <si>
    <t>*    3500 SERV INSTALACION, REPARACION Y</t>
  </si>
  <si>
    <t>*    61 Aprovechamientos de tipo corrien</t>
  </si>
  <si>
    <t>*    2400 MATERIALES Y ART DE CONSTRUCCI</t>
  </si>
  <si>
    <t>*    4400 AYUDAS SOCIALES</t>
  </si>
  <si>
    <t>*    5100 MOBILIARIO Y EQUIPO ADMINISTRA</t>
  </si>
  <si>
    <t>*    5200 MOBILIARIO Y EQ EDUCACIONAL Y</t>
  </si>
  <si>
    <t>*    5400 VEHICULOS Y EQ DE TRANSPORTE</t>
  </si>
  <si>
    <t>*    5600 MAQUINARYA, OTROS EQ Y HERRAMI</t>
  </si>
  <si>
    <t>*    51 Productos de tipo corriente</t>
  </si>
  <si>
    <t>*    81 Participaciones</t>
  </si>
  <si>
    <t>*    1100 REMUN PERS CARACT PERMANENTE</t>
  </si>
  <si>
    <t>*    1200 REMUN PERS CARACT TRANSITORIO</t>
  </si>
  <si>
    <t>*    1300 REMUN ADICIONALES Y ESPECIALES</t>
  </si>
  <si>
    <t>*    1400 SEGURIDAD SOCIAL</t>
  </si>
  <si>
    <t>*    1500 OTRAS PREST SOCIALES Y ECONOMI</t>
  </si>
  <si>
    <t>*    1700 PAGO ESTIMULOS A SERV PUBLICOS</t>
  </si>
  <si>
    <t>*    2600 COMBUSTIBLES, LUBRICANTES Y AD</t>
  </si>
  <si>
    <t>*    3100 SERVICIOS BASICOS</t>
  </si>
  <si>
    <t>*    9100 AMORTIZACION DE LA DEUDA PUBLI</t>
  </si>
  <si>
    <t>*    9900 ADEUDOS EJERC FISCALES ANTERIO</t>
  </si>
  <si>
    <t>*    12 Impuestos sobre el patrimonio</t>
  </si>
  <si>
    <t>*    13 Imp sobre la producción, el cons</t>
  </si>
  <si>
    <t>*    16 Impuestos Ecológicos</t>
  </si>
  <si>
    <t>*    31 Contrib de mejoras por obras púb</t>
  </si>
  <si>
    <t>*    43 Derechos por prestación de servi</t>
  </si>
  <si>
    <t>*    82 Aportaciones</t>
  </si>
  <si>
    <t>*    83 Convenios</t>
  </si>
  <si>
    <t>*    01 Endeudamiento interno</t>
  </si>
  <si>
    <t>*    2100 MATERIAL ADMON, EMISION DOCTOS</t>
  </si>
  <si>
    <t>*    2200 ALIMENTOS Y UTENSILIOS</t>
  </si>
  <si>
    <t>*    2300 MATERIAS PRIMAS Y MATERIALES P</t>
  </si>
  <si>
    <t>*    2500 PRODUCTOS QUIMICOS, FARMACEUT</t>
  </si>
  <si>
    <t>*    2700 VESTUARIO, BLANCOS, PRENDAS DE</t>
  </si>
  <si>
    <t>*    2800 MATERIALES Y SUMINISTROS SEGUR</t>
  </si>
  <si>
    <t>*    2900 HERRAMIENTAS, REFACC Y ACCESOR</t>
  </si>
  <si>
    <t>*    3200 SERVICIOS DE ARRENDAMIENTO</t>
  </si>
  <si>
    <t>*    3400 SERV FINANCIEROS, BANCARIOS Y</t>
  </si>
  <si>
    <t>*    3600 SERV DE COMUNICACION SOCIAL Y</t>
  </si>
  <si>
    <t>*    3700 SERV DE TRASLADO Y VIATICOS</t>
  </si>
  <si>
    <t>*    3800 SERVICIOS OFICIALES</t>
  </si>
  <si>
    <t>*    3900 OTROS SERVICIOS GENERALES</t>
  </si>
  <si>
    <t>*    4300 SUBSIDIOS Y SUBVENCIONES</t>
  </si>
  <si>
    <t>*    4500 PENSIONES Y JUBILACIONES</t>
  </si>
  <si>
    <t>*    5300 EQ E INSTUMENTAL MEDICO Y DE L</t>
  </si>
  <si>
    <t>*    5500 EQUIPO DE DEFENSA Y SEGURIDAD</t>
  </si>
  <si>
    <t>*    5900 ACTIVOS INTANGIBLES</t>
  </si>
  <si>
    <t>*    9200 INTERESES DE LA DEUDA PUBLICA</t>
  </si>
  <si>
    <t>RESUMEN INGRESO EGRESO ENERO-MARZO CARATULA ACUMULADA</t>
  </si>
  <si>
    <t>No etiquetado Remanente</t>
  </si>
  <si>
    <t>No etiquetado 2017</t>
  </si>
  <si>
    <t>etiquetado Remanente</t>
  </si>
  <si>
    <t>TOTAL NO ETIQUETADO</t>
  </si>
  <si>
    <t>etiquetado 2017</t>
  </si>
  <si>
    <t>TOTAL ETIQUETADO</t>
  </si>
  <si>
    <t>Devengado</t>
  </si>
  <si>
    <t>MUNICIPIO DE CELAYA, GTO.</t>
  </si>
  <si>
    <t>Balance Presupuestario - LDF</t>
  </si>
  <si>
    <t>(Pesos)</t>
  </si>
  <si>
    <t>Concepto (c)</t>
  </si>
  <si>
    <t>Estimado/
Aprobado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</si>
  <si>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</si>
  <si>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</si>
  <si>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</si>
  <si>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</si>
  <si>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</si>
  <si>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</si>
  <si>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</si>
  <si>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</si>
  <si>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</si>
  <si>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</si>
  <si>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</si>
  <si>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</si>
  <si>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</si>
  <si>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</si>
  <si>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</si>
  <si>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</si>
  <si>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</si>
  <si>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</si>
  <si>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</si>
  <si>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</si>
  <si>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</si>
  <si>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</si>
  <si>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</si>
  <si>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</si>
  <si>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</si>
  <si>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</si>
  <si>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</si>
  <si>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</si>
  <si>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</si>
  <si>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 xml:space="preserve">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</si>
  <si>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</si>
  <si>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</si>
  <si>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</si>
  <si>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</si>
  <si>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</si>
  <si>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</si>
  <si>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</si>
  <si>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DEVENGADO</t>
  </si>
  <si>
    <t>PAGADO</t>
  </si>
  <si>
    <t>DEV+PAGADO</t>
  </si>
  <si>
    <t>C.P.C. y  M.F. Ma. Lourdes Herrera Rodríguez</t>
  </si>
  <si>
    <t>Tesorera Municipal</t>
  </si>
  <si>
    <t>______________________________________________</t>
  </si>
  <si>
    <t>Del 1 de enero al 30 de septiembre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</si>
</sst>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/>
    </xf>
    <xf numFmtId="165" fontId="5" fillId="0" borderId="3" xfId="0" applyNumberFormat="1" applyFont="1" applyFill="1" applyBorder="1"/>
    <xf numFmtId="166" fontId="5" fillId="0" borderId="3" xfId="0" applyNumberFormat="1" applyFont="1" applyFill="1" applyBorder="1"/>
    <xf numFmtId="164" fontId="5" fillId="0" borderId="3" xfId="0" applyNumberFormat="1" applyFont="1" applyFill="1" applyBorder="1"/>
    <xf numFmtId="49" fontId="4" fillId="3" borderId="2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/>
    <xf numFmtId="165" fontId="8" fillId="4" borderId="1" xfId="0" applyNumberFormat="1" applyFont="1" applyFill="1" applyBorder="1"/>
    <xf numFmtId="164" fontId="8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/>
    </xf>
    <xf numFmtId="43" fontId="3" fillId="5" borderId="1" xfId="1" applyFont="1" applyFill="1" applyBorder="1" applyAlignment="1">
      <alignment vertical="center"/>
    </xf>
    <xf numFmtId="0" fontId="9" fillId="0" borderId="5" xfId="0" applyFont="1" applyBorder="1" applyAlignment="1">
      <alignment horizontal="left"/>
    </xf>
    <xf numFmtId="43" fontId="9" fillId="0" borderId="6" xfId="0" applyNumberFormat="1" applyFont="1" applyBorder="1" applyAlignment="1">
      <alignment horizontal="left"/>
    </xf>
    <xf numFmtId="43" fontId="9" fillId="0" borderId="0" xfId="0" applyNumberFormat="1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5" borderId="0" xfId="0" applyFont="1" applyFill="1"/>
    <xf numFmtId="43" fontId="9" fillId="5" borderId="0" xfId="0" applyNumberFormat="1" applyFont="1" applyFill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3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2"/>
    </xf>
    <xf numFmtId="0" fontId="3" fillId="0" borderId="15" xfId="0" applyFont="1" applyFill="1" applyBorder="1"/>
    <xf numFmtId="0" fontId="11" fillId="0" borderId="16" xfId="0" applyFont="1" applyFill="1" applyBorder="1" applyAlignment="1">
      <alignment vertical="center" wrapText="1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3" fontId="3" fillId="5" borderId="22" xfId="1" applyFont="1" applyFill="1" applyBorder="1" applyAlignment="1">
      <alignment vertical="center"/>
    </xf>
    <xf numFmtId="43" fontId="3" fillId="5" borderId="26" xfId="1" applyFont="1" applyFill="1" applyBorder="1" applyAlignment="1">
      <alignment vertical="center"/>
    </xf>
    <xf numFmtId="43" fontId="3" fillId="5" borderId="27" xfId="1" applyFont="1" applyFill="1" applyBorder="1" applyAlignment="1">
      <alignment vertical="center"/>
    </xf>
    <xf numFmtId="43" fontId="3" fillId="0" borderId="22" xfId="1" applyFont="1" applyFill="1" applyBorder="1" applyAlignment="1">
      <alignment vertical="center"/>
    </xf>
    <xf numFmtId="43" fontId="3" fillId="0" borderId="26" xfId="1" applyFont="1" applyFill="1" applyBorder="1" applyAlignment="1">
      <alignment vertical="center"/>
    </xf>
    <xf numFmtId="43" fontId="3" fillId="0" borderId="27" xfId="1" applyFont="1" applyFill="1" applyBorder="1" applyAlignment="1">
      <alignment vertical="center"/>
    </xf>
    <xf numFmtId="43" fontId="2" fillId="2" borderId="22" xfId="1" applyFont="1" applyFill="1" applyBorder="1" applyAlignment="1">
      <alignment horizontal="center" vertical="center" wrapText="1"/>
    </xf>
    <xf numFmtId="43" fontId="2" fillId="2" borderId="26" xfId="1" applyFont="1" applyFill="1" applyBorder="1" applyAlignment="1">
      <alignment horizontal="center" vertical="center" wrapText="1"/>
    </xf>
    <xf numFmtId="43" fontId="2" fillId="2" borderId="27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43" fontId="9" fillId="0" borderId="28" xfId="0" applyNumberFormat="1" applyFont="1" applyBorder="1" applyAlignment="1">
      <alignment horizontal="left"/>
    </xf>
    <xf numFmtId="43" fontId="9" fillId="0" borderId="29" xfId="0" applyNumberFormat="1" applyFont="1" applyBorder="1" applyAlignment="1">
      <alignment horizontal="left"/>
    </xf>
    <xf numFmtId="43" fontId="9" fillId="0" borderId="30" xfId="0" applyNumberFormat="1" applyFont="1" applyBorder="1" applyAlignment="1">
      <alignment horizontal="left"/>
    </xf>
    <xf numFmtId="43" fontId="9" fillId="0" borderId="10" xfId="0" applyNumberFormat="1" applyFont="1" applyBorder="1"/>
    <xf numFmtId="43" fontId="9" fillId="0" borderId="0" xfId="0" applyNumberFormat="1" applyFont="1" applyBorder="1"/>
    <xf numFmtId="43" fontId="9" fillId="0" borderId="11" xfId="0" applyNumberFormat="1" applyFont="1" applyBorder="1"/>
    <xf numFmtId="43" fontId="9" fillId="5" borderId="10" xfId="0" applyNumberFormat="1" applyFont="1" applyFill="1" applyBorder="1"/>
    <xf numFmtId="43" fontId="9" fillId="5" borderId="0" xfId="0" applyNumberFormat="1" applyFont="1" applyFill="1" applyBorder="1"/>
    <xf numFmtId="43" fontId="9" fillId="5" borderId="11" xfId="0" applyNumberFormat="1" applyFont="1" applyFill="1" applyBorder="1"/>
    <xf numFmtId="43" fontId="2" fillId="2" borderId="31" xfId="1" applyFont="1" applyFill="1" applyBorder="1" applyAlignment="1">
      <alignment horizontal="center" vertical="center" wrapText="1"/>
    </xf>
    <xf numFmtId="43" fontId="2" fillId="2" borderId="32" xfId="1" applyFont="1" applyFill="1" applyBorder="1" applyAlignment="1">
      <alignment horizontal="center" vertical="center" wrapText="1"/>
    </xf>
    <xf numFmtId="43" fontId="2" fillId="2" borderId="33" xfId="1" applyFont="1" applyFill="1" applyBorder="1" applyAlignment="1">
      <alignment horizontal="center" vertical="center" wrapText="1"/>
    </xf>
    <xf numFmtId="0" fontId="3" fillId="0" borderId="8" xfId="0" applyFont="1" applyFill="1" applyBorder="1"/>
    <xf numFmtId="4" fontId="12" fillId="0" borderId="3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4" fontId="12" fillId="6" borderId="3" xfId="0" applyNumberFormat="1" applyFont="1" applyFill="1" applyBorder="1" applyAlignment="1">
      <alignment vertical="center" wrapText="1"/>
    </xf>
    <xf numFmtId="4" fontId="11" fillId="6" borderId="3" xfId="3" applyNumberFormat="1" applyFont="1" applyFill="1" applyBorder="1" applyAlignment="1" applyProtection="1">
      <alignment horizontal="right" vertical="top"/>
      <protection locked="0"/>
    </xf>
    <xf numFmtId="4" fontId="11" fillId="6" borderId="3" xfId="0" applyNumberFormat="1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 wrapText="1"/>
    </xf>
    <xf numFmtId="43" fontId="11" fillId="6" borderId="3" xfId="0" applyNumberFormat="1" applyFont="1" applyFill="1" applyBorder="1" applyAlignment="1">
      <alignment vertical="center" wrapText="1"/>
    </xf>
    <xf numFmtId="43" fontId="11" fillId="6" borderId="3" xfId="1" applyFont="1" applyFill="1" applyBorder="1" applyAlignment="1">
      <alignment vertical="center" wrapText="1"/>
    </xf>
    <xf numFmtId="43" fontId="3" fillId="0" borderId="0" xfId="0" applyNumberFormat="1" applyFont="1" applyFill="1"/>
    <xf numFmtId="43" fontId="3" fillId="0" borderId="0" xfId="1" applyFont="1" applyFill="1"/>
    <xf numFmtId="43" fontId="11" fillId="0" borderId="3" xfId="1" applyFont="1" applyFill="1" applyBorder="1" applyAlignment="1">
      <alignment vertical="center"/>
    </xf>
    <xf numFmtId="43" fontId="11" fillId="0" borderId="0" xfId="1" applyFont="1" applyFill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7" borderId="34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7"/>
  <sheetViews>
    <sheetView showGridLines="0" tabSelected="1" zoomScaleNormal="100" workbookViewId="0">
      <pane ySplit="8" topLeftCell="A57" activePane="bottomLeft" state="frozen"/>
      <selection pane="bottomLeft" activeCell="H42" sqref="H42"/>
    </sheetView>
  </sheetViews>
  <sheetFormatPr baseColWidth="10" defaultColWidth="11" defaultRowHeight="12" x14ac:dyDescent="0.2"/>
  <cols>
    <col min="1" max="3" width="4.28515625" style="19" customWidth="1"/>
    <col min="4" max="4" width="104.42578125" style="19" bestFit="1" customWidth="1"/>
    <col min="5" max="5" width="15.5703125" style="19" bestFit="1" customWidth="1"/>
    <col min="6" max="7" width="16" style="19" bestFit="1" customWidth="1"/>
    <col min="8" max="8" width="3.28515625" style="19" customWidth="1"/>
    <col min="9" max="16384" width="11" style="19"/>
  </cols>
  <sheetData>
    <row r="1" spans="2:8" ht="12.75" thickBot="1" x14ac:dyDescent="0.25"/>
    <row r="2" spans="2:8" ht="15" customHeight="1" x14ac:dyDescent="0.2">
      <c r="B2" s="25"/>
      <c r="C2" s="83"/>
      <c r="D2" s="103"/>
      <c r="E2" s="103"/>
      <c r="F2" s="103"/>
      <c r="G2" s="103"/>
      <c r="H2" s="26"/>
    </row>
    <row r="3" spans="2:8" x14ac:dyDescent="0.2">
      <c r="B3" s="27"/>
      <c r="C3" s="37"/>
      <c r="D3" s="104" t="s">
        <v>111</v>
      </c>
      <c r="E3" s="104"/>
      <c r="F3" s="104"/>
      <c r="G3" s="104"/>
      <c r="H3" s="28"/>
    </row>
    <row r="4" spans="2:8" x14ac:dyDescent="0.2">
      <c r="B4" s="27"/>
      <c r="C4" s="37"/>
      <c r="D4" s="104" t="s">
        <v>112</v>
      </c>
      <c r="E4" s="104"/>
      <c r="F4" s="104"/>
      <c r="G4" s="104"/>
      <c r="H4" s="28"/>
    </row>
    <row r="5" spans="2:8" x14ac:dyDescent="0.2">
      <c r="B5" s="27"/>
      <c r="C5" s="37"/>
      <c r="D5" s="104" t="s">
        <v>159</v>
      </c>
      <c r="E5" s="104"/>
      <c r="F5" s="104"/>
      <c r="G5" s="104"/>
      <c r="H5" s="28"/>
    </row>
    <row r="6" spans="2:8" x14ac:dyDescent="0.2">
      <c r="B6" s="27"/>
      <c r="C6" s="37"/>
      <c r="D6" s="104" t="s">
        <v>113</v>
      </c>
      <c r="E6" s="104"/>
      <c r="F6" s="104"/>
      <c r="G6" s="104"/>
      <c r="H6" s="28"/>
    </row>
    <row r="7" spans="2:8" x14ac:dyDescent="0.2">
      <c r="B7" s="27"/>
      <c r="C7" s="37"/>
      <c r="D7" s="45"/>
      <c r="E7" s="37"/>
      <c r="F7" s="37"/>
      <c r="G7" s="37"/>
      <c r="H7" s="28"/>
    </row>
    <row r="8" spans="2:8" ht="24" x14ac:dyDescent="0.2">
      <c r="B8" s="27"/>
      <c r="C8" s="106"/>
      <c r="D8" s="106" t="s">
        <v>114</v>
      </c>
      <c r="E8" s="107" t="s">
        <v>115</v>
      </c>
      <c r="F8" s="107" t="s">
        <v>110</v>
      </c>
      <c r="G8" s="108" t="s">
        <v>116</v>
      </c>
      <c r="H8" s="28"/>
    </row>
    <row r="9" spans="2:8" x14ac:dyDescent="0.2">
      <c r="B9" s="27"/>
      <c r="C9" s="29"/>
      <c r="D9" s="30"/>
      <c r="E9" s="31"/>
      <c r="F9" s="31"/>
      <c r="G9" s="32"/>
      <c r="H9" s="28"/>
    </row>
    <row r="10" spans="2:8" x14ac:dyDescent="0.2">
      <c r="B10" s="27"/>
      <c r="C10" s="29"/>
      <c r="D10" s="33" t="s">
        <v>117</v>
      </c>
      <c r="E10" s="90">
        <f>+E11+E12+E13</f>
        <v>2126418196.9100001</v>
      </c>
      <c r="F10" s="90">
        <f t="shared" ref="F10:G10" si="0">+F11+F12+F13</f>
        <v>0</v>
      </c>
      <c r="G10" s="90">
        <f t="shared" si="0"/>
        <v>1474152097.25</v>
      </c>
      <c r="H10" s="28"/>
    </row>
    <row r="11" spans="2:8" x14ac:dyDescent="0.2">
      <c r="B11" s="27"/>
      <c r="C11" s="29"/>
      <c r="D11" s="34" t="s">
        <v>118</v>
      </c>
      <c r="E11" s="91">
        <f>+E51</f>
        <v>1039019020.54</v>
      </c>
      <c r="F11" s="91">
        <f t="shared" ref="F11:G11" si="1">+F51</f>
        <v>0</v>
      </c>
      <c r="G11" s="91">
        <f t="shared" si="1"/>
        <v>807586201.82000005</v>
      </c>
      <c r="H11" s="28"/>
    </row>
    <row r="12" spans="2:8" x14ac:dyDescent="0.2">
      <c r="B12" s="27"/>
      <c r="C12" s="29"/>
      <c r="D12" s="34" t="s">
        <v>119</v>
      </c>
      <c r="E12" s="92">
        <f>+E66</f>
        <v>832831683.32000005</v>
      </c>
      <c r="F12" s="92">
        <f t="shared" ref="F12:G12" si="2">+F66</f>
        <v>0</v>
      </c>
      <c r="G12" s="92">
        <f t="shared" si="2"/>
        <v>414159044.43000001</v>
      </c>
      <c r="H12" s="28"/>
    </row>
    <row r="13" spans="2:8" x14ac:dyDescent="0.2">
      <c r="B13" s="27"/>
      <c r="C13" s="29"/>
      <c r="D13" s="34" t="s">
        <v>120</v>
      </c>
      <c r="E13" s="92">
        <f>+E46</f>
        <v>254567493.05000001</v>
      </c>
      <c r="F13" s="92">
        <f t="shared" ref="F13:G13" si="3">+F46</f>
        <v>0</v>
      </c>
      <c r="G13" s="92">
        <f t="shared" si="3"/>
        <v>252406851</v>
      </c>
      <c r="H13" s="28"/>
    </row>
    <row r="14" spans="2:8" x14ac:dyDescent="0.2">
      <c r="B14" s="27"/>
      <c r="C14" s="29"/>
      <c r="D14" s="30"/>
      <c r="E14" s="93"/>
      <c r="F14" s="93"/>
      <c r="G14" s="93"/>
      <c r="H14" s="28"/>
    </row>
    <row r="15" spans="2:8" ht="13.5" x14ac:dyDescent="0.2">
      <c r="B15" s="27"/>
      <c r="C15" s="29"/>
      <c r="D15" s="33" t="s">
        <v>121</v>
      </c>
      <c r="E15" s="90">
        <f>+E16+E17</f>
        <v>2472297285.0500002</v>
      </c>
      <c r="F15" s="90">
        <f t="shared" ref="F15:G15" si="4">+F16+F17</f>
        <v>14559622.58</v>
      </c>
      <c r="G15" s="90">
        <f t="shared" si="4"/>
        <v>1113606102.6900001</v>
      </c>
      <c r="H15" s="28"/>
    </row>
    <row r="16" spans="2:8" x14ac:dyDescent="0.2">
      <c r="B16" s="27"/>
      <c r="C16" s="29"/>
      <c r="D16" s="34" t="s">
        <v>122</v>
      </c>
      <c r="E16" s="92">
        <f>+E56</f>
        <v>1488810379.99</v>
      </c>
      <c r="F16" s="92">
        <f t="shared" ref="F16:G16" si="5">+F56</f>
        <v>7449073.4699999997</v>
      </c>
      <c r="G16" s="92">
        <f t="shared" si="5"/>
        <v>789344850.47000003</v>
      </c>
      <c r="H16" s="28"/>
    </row>
    <row r="17" spans="2:8" x14ac:dyDescent="0.2">
      <c r="B17" s="27"/>
      <c r="C17" s="29"/>
      <c r="D17" s="34" t="s">
        <v>123</v>
      </c>
      <c r="E17" s="92">
        <f>+E71</f>
        <v>983486905.05999994</v>
      </c>
      <c r="F17" s="92">
        <f t="shared" ref="F17:G17" si="6">+F71</f>
        <v>7110549.1100000003</v>
      </c>
      <c r="G17" s="92">
        <f t="shared" si="6"/>
        <v>324261252.22000003</v>
      </c>
      <c r="H17" s="28"/>
    </row>
    <row r="18" spans="2:8" x14ac:dyDescent="0.2">
      <c r="B18" s="27"/>
      <c r="C18" s="29"/>
      <c r="D18" s="30"/>
      <c r="E18" s="93"/>
      <c r="F18" s="93"/>
      <c r="G18" s="94"/>
      <c r="H18" s="28"/>
    </row>
    <row r="19" spans="2:8" x14ac:dyDescent="0.2">
      <c r="B19" s="27"/>
      <c r="C19" s="29"/>
      <c r="D19" s="33" t="s">
        <v>124</v>
      </c>
      <c r="E19" s="93"/>
      <c r="F19" s="90">
        <f t="shared" ref="F19:G19" si="7">+F20+F21</f>
        <v>370994.92</v>
      </c>
      <c r="G19" s="90">
        <f t="shared" si="7"/>
        <v>234483332.28999999</v>
      </c>
      <c r="H19" s="28"/>
    </row>
    <row r="20" spans="2:8" x14ac:dyDescent="0.2">
      <c r="B20" s="27"/>
      <c r="C20" s="29"/>
      <c r="D20" s="34" t="s">
        <v>125</v>
      </c>
      <c r="E20" s="95">
        <f>E58</f>
        <v>171291359.44999999</v>
      </c>
      <c r="F20" s="92">
        <f>+F58</f>
        <v>0</v>
      </c>
      <c r="G20" s="92">
        <f>+G58</f>
        <v>111461928.58</v>
      </c>
      <c r="H20" s="28"/>
    </row>
    <row r="21" spans="2:8" x14ac:dyDescent="0.2">
      <c r="B21" s="27"/>
      <c r="C21" s="29"/>
      <c r="D21" s="34" t="s">
        <v>126</v>
      </c>
      <c r="E21" s="96">
        <f>E73</f>
        <v>174587728.69</v>
      </c>
      <c r="F21" s="92">
        <f>+F73</f>
        <v>370994.92</v>
      </c>
      <c r="G21" s="92">
        <f>+G73</f>
        <v>123021403.70999999</v>
      </c>
      <c r="H21" s="28"/>
    </row>
    <row r="22" spans="2:8" x14ac:dyDescent="0.2">
      <c r="B22" s="27"/>
      <c r="C22" s="29"/>
      <c r="D22" s="30"/>
      <c r="E22" s="93"/>
      <c r="F22" s="93"/>
      <c r="G22" s="94"/>
      <c r="H22" s="28"/>
    </row>
    <row r="23" spans="2:8" x14ac:dyDescent="0.2">
      <c r="B23" s="27"/>
      <c r="C23" s="29"/>
      <c r="D23" s="33" t="s">
        <v>127</v>
      </c>
      <c r="E23" s="90">
        <f>+E10-E15-E19</f>
        <v>-345879088.1400001</v>
      </c>
      <c r="F23" s="90">
        <f t="shared" ref="F23:G23" si="8">+F10-F15-F19</f>
        <v>-14930617.5</v>
      </c>
      <c r="G23" s="90">
        <f t="shared" si="8"/>
        <v>126062662.26999995</v>
      </c>
      <c r="H23" s="28"/>
    </row>
    <row r="24" spans="2:8" x14ac:dyDescent="0.2">
      <c r="B24" s="27"/>
      <c r="C24" s="29"/>
      <c r="D24" s="33" t="s">
        <v>128</v>
      </c>
      <c r="E24" s="90">
        <f>+E23-E13</f>
        <v>-600446581.19000006</v>
      </c>
      <c r="F24" s="90">
        <f t="shared" ref="F24:G24" si="9">+F23-F13</f>
        <v>-14930617.5</v>
      </c>
      <c r="G24" s="90">
        <f t="shared" si="9"/>
        <v>-126344188.73000005</v>
      </c>
      <c r="H24" s="28"/>
    </row>
    <row r="25" spans="2:8" x14ac:dyDescent="0.2">
      <c r="B25" s="27"/>
      <c r="C25" s="29"/>
      <c r="D25" s="33" t="s">
        <v>129</v>
      </c>
      <c r="E25" s="90">
        <f>+E24-E19</f>
        <v>-600446581.19000006</v>
      </c>
      <c r="F25" s="90">
        <f t="shared" ref="F25:G25" si="10">+F24-F19</f>
        <v>-15301612.42</v>
      </c>
      <c r="G25" s="90">
        <f t="shared" si="10"/>
        <v>-360827521.02000004</v>
      </c>
      <c r="H25" s="28"/>
    </row>
    <row r="26" spans="2:8" x14ac:dyDescent="0.2">
      <c r="B26" s="27"/>
      <c r="C26" s="35"/>
      <c r="D26" s="36"/>
      <c r="E26" s="39"/>
      <c r="F26" s="39"/>
      <c r="G26" s="40"/>
      <c r="H26" s="28"/>
    </row>
    <row r="27" spans="2:8" x14ac:dyDescent="0.2">
      <c r="B27" s="27"/>
      <c r="C27" s="37"/>
      <c r="D27" s="37"/>
      <c r="E27" s="37"/>
      <c r="F27" s="37"/>
      <c r="G27" s="37"/>
      <c r="H27" s="28"/>
    </row>
    <row r="28" spans="2:8" x14ac:dyDescent="0.2">
      <c r="B28" s="27"/>
      <c r="C28" s="106"/>
      <c r="D28" s="106" t="s">
        <v>130</v>
      </c>
      <c r="E28" s="107" t="s">
        <v>131</v>
      </c>
      <c r="F28" s="107" t="s">
        <v>110</v>
      </c>
      <c r="G28" s="108" t="s">
        <v>132</v>
      </c>
      <c r="H28" s="28"/>
    </row>
    <row r="29" spans="2:8" x14ac:dyDescent="0.2">
      <c r="B29" s="27"/>
      <c r="C29" s="29"/>
      <c r="D29" s="30"/>
      <c r="E29" s="31"/>
      <c r="F29" s="31"/>
      <c r="G29" s="32"/>
      <c r="H29" s="28"/>
    </row>
    <row r="30" spans="2:8" x14ac:dyDescent="0.2">
      <c r="B30" s="27"/>
      <c r="C30" s="29"/>
      <c r="D30" s="33" t="s">
        <v>133</v>
      </c>
      <c r="E30" s="86">
        <f>+E31+E32</f>
        <v>18159568.27</v>
      </c>
      <c r="F30" s="86">
        <f t="shared" ref="F30:G30" si="11">+F31+F32</f>
        <v>0</v>
      </c>
      <c r="G30" s="86">
        <f t="shared" si="11"/>
        <v>9294165.2899999991</v>
      </c>
      <c r="H30" s="28"/>
    </row>
    <row r="31" spans="2:8" x14ac:dyDescent="0.2">
      <c r="B31" s="27"/>
      <c r="C31" s="29"/>
      <c r="D31" s="38" t="s">
        <v>134</v>
      </c>
      <c r="E31" s="85">
        <v>0</v>
      </c>
      <c r="F31" s="85">
        <v>0</v>
      </c>
      <c r="G31" s="85">
        <v>0</v>
      </c>
      <c r="H31" s="28"/>
    </row>
    <row r="32" spans="2:8" x14ac:dyDescent="0.2">
      <c r="B32" s="27"/>
      <c r="C32" s="29"/>
      <c r="D32" s="38" t="s">
        <v>135</v>
      </c>
      <c r="E32" s="85">
        <v>18159568.27</v>
      </c>
      <c r="F32" s="85">
        <v>0</v>
      </c>
      <c r="G32" s="85">
        <v>9294165.2899999991</v>
      </c>
      <c r="H32" s="28"/>
    </row>
    <row r="33" spans="2:8" x14ac:dyDescent="0.2">
      <c r="B33" s="27"/>
      <c r="C33" s="29"/>
      <c r="D33" s="30"/>
      <c r="E33" s="31"/>
      <c r="F33" s="31"/>
      <c r="G33" s="32"/>
      <c r="H33" s="28"/>
    </row>
    <row r="34" spans="2:8" x14ac:dyDescent="0.2">
      <c r="B34" s="27"/>
      <c r="C34" s="29"/>
      <c r="D34" s="33" t="s">
        <v>136</v>
      </c>
      <c r="E34" s="84">
        <f>+E25-E30</f>
        <v>-618606149.46000004</v>
      </c>
      <c r="F34" s="84">
        <f t="shared" ref="F34:G34" si="12">+F25-F30</f>
        <v>-15301612.42</v>
      </c>
      <c r="G34" s="84">
        <f t="shared" si="12"/>
        <v>-370121686.31000006</v>
      </c>
      <c r="H34" s="28"/>
    </row>
    <row r="35" spans="2:8" x14ac:dyDescent="0.2">
      <c r="B35" s="27"/>
      <c r="C35" s="35"/>
      <c r="D35" s="36"/>
      <c r="E35" s="39"/>
      <c r="F35" s="39"/>
      <c r="G35" s="40"/>
      <c r="H35" s="28"/>
    </row>
    <row r="36" spans="2:8" x14ac:dyDescent="0.2">
      <c r="B36" s="27"/>
      <c r="C36" s="37"/>
      <c r="D36" s="37"/>
      <c r="E36" s="37"/>
      <c r="F36" s="37"/>
      <c r="G36" s="37"/>
      <c r="H36" s="28"/>
    </row>
    <row r="37" spans="2:8" ht="12" customHeight="1" x14ac:dyDescent="0.2">
      <c r="B37" s="27"/>
      <c r="C37" s="106"/>
      <c r="D37" s="106" t="s">
        <v>114</v>
      </c>
      <c r="E37" s="107" t="s">
        <v>115</v>
      </c>
      <c r="F37" s="107" t="s">
        <v>110</v>
      </c>
      <c r="G37" s="108" t="s">
        <v>116</v>
      </c>
      <c r="H37" s="28"/>
    </row>
    <row r="38" spans="2:8" x14ac:dyDescent="0.2">
      <c r="B38" s="27"/>
      <c r="C38" s="29"/>
      <c r="D38" s="41"/>
      <c r="E38" s="42"/>
      <c r="F38" s="42"/>
      <c r="G38" s="43"/>
      <c r="H38" s="28"/>
    </row>
    <row r="39" spans="2:8" x14ac:dyDescent="0.2">
      <c r="B39" s="27"/>
      <c r="C39" s="29"/>
      <c r="D39" s="44" t="s">
        <v>137</v>
      </c>
      <c r="E39" s="86">
        <f>+E40+E41</f>
        <v>270000000</v>
      </c>
      <c r="F39" s="86">
        <f t="shared" ref="F39:G39" si="13">+F40+F41</f>
        <v>0</v>
      </c>
      <c r="G39" s="86">
        <f t="shared" si="13"/>
        <v>261708521.94</v>
      </c>
      <c r="H39" s="28"/>
    </row>
    <row r="40" spans="2:8" x14ac:dyDescent="0.2">
      <c r="B40" s="27"/>
      <c r="C40" s="29"/>
      <c r="D40" s="45" t="s">
        <v>138</v>
      </c>
      <c r="E40" s="87">
        <f>+E53</f>
        <v>0</v>
      </c>
      <c r="F40" s="87">
        <f t="shared" ref="F40:G40" si="14">+F53</f>
        <v>0</v>
      </c>
      <c r="G40" s="87">
        <f t="shared" si="14"/>
        <v>0</v>
      </c>
      <c r="H40" s="28"/>
    </row>
    <row r="41" spans="2:8" x14ac:dyDescent="0.2">
      <c r="B41" s="27"/>
      <c r="C41" s="29"/>
      <c r="D41" s="45" t="s">
        <v>139</v>
      </c>
      <c r="E41" s="87">
        <f>+E68</f>
        <v>270000000</v>
      </c>
      <c r="F41" s="87">
        <f t="shared" ref="F41:G41" si="15">+F68</f>
        <v>0</v>
      </c>
      <c r="G41" s="87">
        <f t="shared" si="15"/>
        <v>261708521.94</v>
      </c>
      <c r="H41" s="28"/>
    </row>
    <row r="42" spans="2:8" x14ac:dyDescent="0.2">
      <c r="B42" s="27"/>
      <c r="C42" s="29"/>
      <c r="D42" s="44" t="s">
        <v>140</v>
      </c>
      <c r="E42" s="86">
        <f>+E43+E44</f>
        <v>15432506.949999999</v>
      </c>
      <c r="F42" s="86">
        <f t="shared" ref="F42:G42" si="16">+F43+F44</f>
        <v>0</v>
      </c>
      <c r="G42" s="86">
        <f t="shared" si="16"/>
        <v>9301670.9399999995</v>
      </c>
      <c r="H42" s="28"/>
    </row>
    <row r="43" spans="2:8" x14ac:dyDescent="0.2">
      <c r="B43" s="27"/>
      <c r="C43" s="29"/>
      <c r="D43" s="45" t="s">
        <v>141</v>
      </c>
      <c r="E43" s="87">
        <f>+E54</f>
        <v>0</v>
      </c>
      <c r="F43" s="87">
        <f t="shared" ref="F43:G43" si="17">+F54</f>
        <v>0</v>
      </c>
      <c r="G43" s="87">
        <f t="shared" si="17"/>
        <v>0</v>
      </c>
      <c r="H43" s="28"/>
    </row>
    <row r="44" spans="2:8" x14ac:dyDescent="0.2">
      <c r="B44" s="27"/>
      <c r="C44" s="29"/>
      <c r="D44" s="45" t="s">
        <v>142</v>
      </c>
      <c r="E44" s="87">
        <v>15432506.949999999</v>
      </c>
      <c r="F44" s="87">
        <f>+F69</f>
        <v>0</v>
      </c>
      <c r="G44" s="87">
        <v>9301670.9399999995</v>
      </c>
      <c r="H44" s="28"/>
    </row>
    <row r="45" spans="2:8" x14ac:dyDescent="0.2">
      <c r="B45" s="27"/>
      <c r="C45" s="29"/>
      <c r="D45" s="41"/>
      <c r="E45" s="42"/>
      <c r="F45" s="42"/>
      <c r="G45" s="42"/>
      <c r="H45" s="28"/>
    </row>
    <row r="46" spans="2:8" x14ac:dyDescent="0.2">
      <c r="B46" s="27"/>
      <c r="C46" s="29"/>
      <c r="D46" s="44" t="s">
        <v>143</v>
      </c>
      <c r="E46" s="86">
        <f>+E39-E42</f>
        <v>254567493.05000001</v>
      </c>
      <c r="F46" s="86">
        <f t="shared" ref="F46:G46" si="18">+F39-F42</f>
        <v>0</v>
      </c>
      <c r="G46" s="86">
        <f t="shared" si="18"/>
        <v>252406851</v>
      </c>
      <c r="H46" s="28"/>
    </row>
    <row r="47" spans="2:8" x14ac:dyDescent="0.2">
      <c r="B47" s="27"/>
      <c r="C47" s="35"/>
      <c r="D47" s="46"/>
      <c r="E47" s="47"/>
      <c r="F47" s="47"/>
      <c r="G47" s="48"/>
      <c r="H47" s="28"/>
    </row>
    <row r="48" spans="2:8" x14ac:dyDescent="0.2">
      <c r="B48" s="27"/>
      <c r="C48" s="37"/>
      <c r="D48" s="37"/>
      <c r="E48" s="37"/>
      <c r="F48" s="37"/>
      <c r="G48" s="37"/>
      <c r="H48" s="28"/>
    </row>
    <row r="49" spans="2:9" ht="24" x14ac:dyDescent="0.2">
      <c r="B49" s="27"/>
      <c r="C49" s="106"/>
      <c r="D49" s="106" t="s">
        <v>114</v>
      </c>
      <c r="E49" s="107" t="s">
        <v>115</v>
      </c>
      <c r="F49" s="107" t="s">
        <v>110</v>
      </c>
      <c r="G49" s="108" t="s">
        <v>116</v>
      </c>
      <c r="H49" s="28"/>
    </row>
    <row r="50" spans="2:9" ht="12" customHeight="1" x14ac:dyDescent="0.2">
      <c r="B50" s="27"/>
      <c r="C50" s="29"/>
      <c r="D50" s="49"/>
      <c r="E50" s="42"/>
      <c r="F50" s="42"/>
      <c r="G50" s="43"/>
      <c r="H50" s="28"/>
    </row>
    <row r="51" spans="2:9" x14ac:dyDescent="0.2">
      <c r="B51" s="27"/>
      <c r="C51" s="29"/>
      <c r="D51" s="41" t="s">
        <v>144</v>
      </c>
      <c r="E51" s="87">
        <v>1039019020.54</v>
      </c>
      <c r="F51" s="97">
        <v>0</v>
      </c>
      <c r="G51" s="87">
        <v>807586201.82000005</v>
      </c>
      <c r="H51" s="28"/>
      <c r="I51" s="19" t="s">
        <v>145</v>
      </c>
    </row>
    <row r="52" spans="2:9" x14ac:dyDescent="0.2">
      <c r="B52" s="27"/>
      <c r="C52" s="29"/>
      <c r="D52" s="41" t="s">
        <v>146</v>
      </c>
      <c r="E52" s="87">
        <f>+E53-E54</f>
        <v>0</v>
      </c>
      <c r="F52" s="87">
        <f t="shared" ref="F52:G52" si="19">+F53-F54</f>
        <v>0</v>
      </c>
      <c r="G52" s="87">
        <f t="shared" si="19"/>
        <v>0</v>
      </c>
      <c r="H52" s="28"/>
    </row>
    <row r="53" spans="2:9" x14ac:dyDescent="0.2">
      <c r="B53" s="27"/>
      <c r="C53" s="29"/>
      <c r="D53" s="45" t="s">
        <v>138</v>
      </c>
      <c r="E53" s="87">
        <v>0</v>
      </c>
      <c r="F53" s="87">
        <v>0</v>
      </c>
      <c r="G53" s="87">
        <v>0</v>
      </c>
      <c r="H53" s="28"/>
    </row>
    <row r="54" spans="2:9" x14ac:dyDescent="0.2">
      <c r="B54" s="27"/>
      <c r="C54" s="29"/>
      <c r="D54" s="45" t="s">
        <v>141</v>
      </c>
      <c r="E54" s="87">
        <f>+Z119</f>
        <v>0</v>
      </c>
      <c r="F54" s="87">
        <f>+AC119</f>
        <v>0</v>
      </c>
      <c r="G54" s="87">
        <f>+AD119</f>
        <v>0</v>
      </c>
      <c r="H54" s="28"/>
    </row>
    <row r="55" spans="2:9" x14ac:dyDescent="0.2">
      <c r="B55" s="27"/>
      <c r="C55" s="29"/>
      <c r="D55" s="41"/>
      <c r="E55" s="42"/>
      <c r="F55" s="42"/>
      <c r="G55" s="43"/>
      <c r="H55" s="28"/>
    </row>
    <row r="56" spans="2:9" x14ac:dyDescent="0.2">
      <c r="B56" s="27"/>
      <c r="C56" s="29"/>
      <c r="D56" s="41" t="s">
        <v>122</v>
      </c>
      <c r="E56" s="87">
        <v>1488810379.99</v>
      </c>
      <c r="F56" s="98">
        <v>7449073.4699999997</v>
      </c>
      <c r="G56" s="87">
        <v>789344850.47000003</v>
      </c>
      <c r="H56" s="28"/>
    </row>
    <row r="57" spans="2:9" x14ac:dyDescent="0.2">
      <c r="B57" s="27"/>
      <c r="C57" s="29"/>
      <c r="D57" s="41"/>
      <c r="E57" s="42"/>
      <c r="F57" s="42"/>
      <c r="G57" s="43"/>
      <c r="H57" s="28"/>
    </row>
    <row r="58" spans="2:9" x14ac:dyDescent="0.2">
      <c r="B58" s="27"/>
      <c r="C58" s="29"/>
      <c r="D58" s="41" t="s">
        <v>125</v>
      </c>
      <c r="E58" s="99">
        <v>171291359.44999999</v>
      </c>
      <c r="F58" s="98">
        <v>0</v>
      </c>
      <c r="G58" s="87">
        <v>111461928.58</v>
      </c>
      <c r="H58" s="28"/>
    </row>
    <row r="59" spans="2:9" x14ac:dyDescent="0.2">
      <c r="B59" s="27"/>
      <c r="C59" s="29"/>
      <c r="D59" s="41"/>
      <c r="E59" s="42"/>
      <c r="F59" s="42"/>
      <c r="G59" s="43"/>
      <c r="H59" s="28"/>
    </row>
    <row r="60" spans="2:9" x14ac:dyDescent="0.2">
      <c r="B60" s="27"/>
      <c r="C60" s="29"/>
      <c r="D60" s="44" t="s">
        <v>147</v>
      </c>
      <c r="E60" s="86">
        <f>+E51+E52-E56+E58</f>
        <v>-278500000.00000006</v>
      </c>
      <c r="F60" s="86">
        <f t="shared" ref="F60:G60" si="20">+F51+F52-F56+F58</f>
        <v>-7449073.4699999997</v>
      </c>
      <c r="G60" s="86">
        <f t="shared" si="20"/>
        <v>129703279.93000002</v>
      </c>
      <c r="H60" s="28"/>
    </row>
    <row r="61" spans="2:9" x14ac:dyDescent="0.2">
      <c r="B61" s="27"/>
      <c r="C61" s="29"/>
      <c r="D61" s="44" t="s">
        <v>148</v>
      </c>
      <c r="E61" s="86">
        <f>+E60-E52</f>
        <v>-278500000.00000006</v>
      </c>
      <c r="F61" s="86">
        <f t="shared" ref="F61:G61" si="21">+F60-F52</f>
        <v>-7449073.4699999997</v>
      </c>
      <c r="G61" s="86">
        <f t="shared" si="21"/>
        <v>129703279.93000002</v>
      </c>
      <c r="H61" s="28"/>
    </row>
    <row r="62" spans="2:9" x14ac:dyDescent="0.2">
      <c r="B62" s="27"/>
      <c r="C62" s="35"/>
      <c r="D62" s="50"/>
      <c r="E62" s="88"/>
      <c r="F62" s="88"/>
      <c r="G62" s="89"/>
      <c r="H62" s="28"/>
    </row>
    <row r="63" spans="2:9" x14ac:dyDescent="0.2">
      <c r="B63" s="27"/>
      <c r="C63" s="37"/>
      <c r="D63" s="37"/>
      <c r="E63" s="37"/>
      <c r="F63" s="37"/>
      <c r="G63" s="37"/>
      <c r="H63" s="28"/>
    </row>
    <row r="64" spans="2:9" ht="24" x14ac:dyDescent="0.2">
      <c r="B64" s="27"/>
      <c r="C64" s="106"/>
      <c r="D64" s="106" t="s">
        <v>114</v>
      </c>
      <c r="E64" s="107" t="s">
        <v>115</v>
      </c>
      <c r="F64" s="107" t="s">
        <v>110</v>
      </c>
      <c r="G64" s="108" t="s">
        <v>116</v>
      </c>
      <c r="H64" s="28"/>
    </row>
    <row r="65" spans="2:10" x14ac:dyDescent="0.2">
      <c r="B65" s="27"/>
      <c r="C65" s="29"/>
      <c r="D65" s="49"/>
      <c r="E65" s="51"/>
      <c r="F65" s="42"/>
      <c r="G65" s="43"/>
      <c r="H65" s="28"/>
    </row>
    <row r="66" spans="2:10" ht="12" customHeight="1" x14ac:dyDescent="0.2">
      <c r="B66" s="27"/>
      <c r="C66" s="29"/>
      <c r="D66" s="41" t="s">
        <v>119</v>
      </c>
      <c r="E66" s="87">
        <v>832831683.32000005</v>
      </c>
      <c r="F66" s="87">
        <v>0</v>
      </c>
      <c r="G66" s="87">
        <v>414159044.43000001</v>
      </c>
      <c r="H66" s="28"/>
      <c r="I66" s="19" t="s">
        <v>145</v>
      </c>
    </row>
    <row r="67" spans="2:10" x14ac:dyDescent="0.2">
      <c r="B67" s="27"/>
      <c r="C67" s="29"/>
      <c r="D67" s="41" t="s">
        <v>149</v>
      </c>
      <c r="E67" s="87">
        <f>+E68-E69</f>
        <v>254567493.05000001</v>
      </c>
      <c r="F67" s="87">
        <f t="shared" ref="F67:G67" si="22">+F68-F69</f>
        <v>0</v>
      </c>
      <c r="G67" s="87">
        <f t="shared" si="22"/>
        <v>253406851</v>
      </c>
      <c r="H67" s="28"/>
      <c r="J67" s="19" t="s">
        <v>145</v>
      </c>
    </row>
    <row r="68" spans="2:10" x14ac:dyDescent="0.2">
      <c r="B68" s="27"/>
      <c r="C68" s="29"/>
      <c r="D68" s="45" t="s">
        <v>139</v>
      </c>
      <c r="E68" s="87">
        <v>270000000</v>
      </c>
      <c r="F68" s="87">
        <v>0</v>
      </c>
      <c r="G68" s="87">
        <v>261708521.94</v>
      </c>
      <c r="H68" s="28"/>
    </row>
    <row r="69" spans="2:10" x14ac:dyDescent="0.2">
      <c r="B69" s="27"/>
      <c r="C69" s="29"/>
      <c r="D69" s="45" t="s">
        <v>142</v>
      </c>
      <c r="E69" s="87">
        <v>15432506.949999999</v>
      </c>
      <c r="F69" s="87">
        <v>0</v>
      </c>
      <c r="G69" s="87">
        <v>8301670.9400000004</v>
      </c>
      <c r="H69" s="28"/>
    </row>
    <row r="70" spans="2:10" x14ac:dyDescent="0.2">
      <c r="B70" s="27"/>
      <c r="C70" s="29"/>
      <c r="D70" s="41"/>
      <c r="E70" s="42"/>
      <c r="F70" s="42"/>
      <c r="G70" s="43"/>
      <c r="H70" s="28"/>
    </row>
    <row r="71" spans="2:10" x14ac:dyDescent="0.2">
      <c r="B71" s="27"/>
      <c r="C71" s="29"/>
      <c r="D71" s="41" t="s">
        <v>150</v>
      </c>
      <c r="E71" s="87">
        <f>998919412.01-15432506.95</f>
        <v>983486905.05999994</v>
      </c>
      <c r="F71" s="100">
        <f>7481544.03-370994.92</f>
        <v>7110549.1100000003</v>
      </c>
      <c r="G71" s="87">
        <v>324261252.22000003</v>
      </c>
      <c r="H71" s="28"/>
    </row>
    <row r="72" spans="2:10" x14ac:dyDescent="0.2">
      <c r="B72" s="27"/>
      <c r="C72" s="29"/>
      <c r="D72" s="41"/>
      <c r="E72" s="42"/>
      <c r="F72" s="42"/>
      <c r="G72" s="43"/>
      <c r="H72" s="28"/>
    </row>
    <row r="73" spans="2:10" x14ac:dyDescent="0.2">
      <c r="B73" s="27"/>
      <c r="C73" s="29"/>
      <c r="D73" s="41" t="s">
        <v>126</v>
      </c>
      <c r="E73" s="99">
        <v>174587728.69</v>
      </c>
      <c r="F73" s="87">
        <v>370994.92</v>
      </c>
      <c r="G73" s="87">
        <v>123021403.70999999</v>
      </c>
      <c r="H73" s="28"/>
    </row>
    <row r="74" spans="2:10" x14ac:dyDescent="0.2">
      <c r="B74" s="27"/>
      <c r="C74" s="29"/>
      <c r="D74" s="41"/>
      <c r="E74" s="42"/>
      <c r="F74" s="42"/>
      <c r="G74" s="43"/>
      <c r="H74" s="28"/>
    </row>
    <row r="75" spans="2:10" x14ac:dyDescent="0.2">
      <c r="B75" s="27"/>
      <c r="C75" s="29"/>
      <c r="D75" s="44" t="s">
        <v>151</v>
      </c>
      <c r="E75" s="86">
        <f>+E66+E67-E71+E73</f>
        <v>278500000.00000018</v>
      </c>
      <c r="F75" s="86">
        <f t="shared" ref="F75:G75" si="23">+F66+F67-F71+F73</f>
        <v>-6739554.1900000004</v>
      </c>
      <c r="G75" s="86">
        <f t="shared" si="23"/>
        <v>466326046.92000002</v>
      </c>
      <c r="H75" s="28"/>
    </row>
    <row r="76" spans="2:10" x14ac:dyDescent="0.2">
      <c r="B76" s="27"/>
      <c r="C76" s="29"/>
      <c r="D76" s="44" t="s">
        <v>152</v>
      </c>
      <c r="E76" s="86">
        <f>+E75-E67</f>
        <v>23932506.950000167</v>
      </c>
      <c r="F76" s="86">
        <f t="shared" ref="F76:G76" si="24">+F75-F67</f>
        <v>-6739554.1900000004</v>
      </c>
      <c r="G76" s="86">
        <f t="shared" si="24"/>
        <v>212919195.92000002</v>
      </c>
      <c r="H76" s="28"/>
      <c r="J76" s="19" t="s">
        <v>145</v>
      </c>
    </row>
    <row r="77" spans="2:10" x14ac:dyDescent="0.2">
      <c r="B77" s="27"/>
      <c r="C77" s="35"/>
      <c r="D77" s="46"/>
      <c r="E77" s="47"/>
      <c r="F77" s="47"/>
      <c r="G77" s="48"/>
      <c r="H77" s="28"/>
    </row>
    <row r="78" spans="2:10" x14ac:dyDescent="0.2">
      <c r="B78" s="27"/>
      <c r="C78" s="37"/>
      <c r="D78" s="37"/>
      <c r="E78" s="37"/>
      <c r="F78" s="37"/>
      <c r="G78" s="37"/>
      <c r="H78" s="28"/>
    </row>
    <row r="79" spans="2:10" ht="12.75" thickBot="1" x14ac:dyDescent="0.25">
      <c r="B79" s="52"/>
      <c r="C79" s="53"/>
      <c r="D79" s="53"/>
      <c r="E79" s="53"/>
      <c r="F79" s="53"/>
      <c r="G79" s="53"/>
      <c r="H79" s="54"/>
    </row>
    <row r="85" spans="2:8" x14ac:dyDescent="0.2">
      <c r="B85" s="102" t="s">
        <v>158</v>
      </c>
      <c r="C85" s="102"/>
      <c r="D85" s="102"/>
      <c r="E85" s="102"/>
      <c r="F85" s="102"/>
      <c r="G85" s="102"/>
      <c r="H85" s="102"/>
    </row>
    <row r="86" spans="2:8" x14ac:dyDescent="0.2">
      <c r="B86" s="101" t="s">
        <v>156</v>
      </c>
      <c r="C86" s="101"/>
      <c r="D86" s="101"/>
      <c r="E86" s="101"/>
      <c r="F86" s="101"/>
      <c r="G86" s="101"/>
      <c r="H86" s="101"/>
    </row>
    <row r="87" spans="2:8" x14ac:dyDescent="0.2">
      <c r="B87" s="101" t="s">
        <v>157</v>
      </c>
      <c r="C87" s="101"/>
      <c r="D87" s="101"/>
      <c r="E87" s="101"/>
      <c r="F87" s="101"/>
      <c r="G87" s="101"/>
      <c r="H87" s="101"/>
    </row>
  </sheetData>
  <mergeCells count="8">
    <mergeCell ref="B87:H87"/>
    <mergeCell ref="B85:H85"/>
    <mergeCell ref="D2:G2"/>
    <mergeCell ref="D3:G3"/>
    <mergeCell ref="D4:G4"/>
    <mergeCell ref="D5:G5"/>
    <mergeCell ref="D6:G6"/>
    <mergeCell ref="B86:H86"/>
  </mergeCells>
  <pageMargins left="0.51181102362204722" right="0.51181102362204722" top="0.74803149606299213" bottom="0.74803149606299213" header="0.31496062992125984" footer="0.31496062992125984"/>
  <pageSetup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98" workbookViewId="0">
      <pane ySplit="1" topLeftCell="A2" activePane="bottomLeft" state="frozen"/>
      <selection pane="bottomLeft" activeCell="B12" sqref="B12"/>
    </sheetView>
  </sheetViews>
  <sheetFormatPr baseColWidth="10" defaultRowHeight="15" x14ac:dyDescent="0.25"/>
  <cols>
    <col min="1" max="1" width="7" customWidth="1"/>
    <col min="2" max="2" width="29.140625" customWidth="1"/>
    <col min="3" max="3" width="18.28515625" customWidth="1"/>
    <col min="4" max="4" width="15" customWidth="1"/>
    <col min="5" max="5" width="15.140625" customWidth="1"/>
    <col min="6" max="6" width="13.140625" bestFit="1" customWidth="1"/>
    <col min="7" max="7" width="15.140625" bestFit="1" customWidth="1"/>
    <col min="8" max="8" width="30.7109375" customWidth="1"/>
    <col min="9" max="9" width="16.5703125" customWidth="1"/>
    <col min="10" max="10" width="17.140625" bestFit="1" customWidth="1"/>
    <col min="11" max="11" width="15.5703125" bestFit="1" customWidth="1"/>
    <col min="12" max="12" width="15.140625" bestFit="1" customWidth="1"/>
    <col min="13" max="13" width="14.28515625" customWidth="1"/>
    <col min="14" max="14" width="15.5703125" bestFit="1" customWidth="1"/>
  </cols>
  <sheetData>
    <row r="1" spans="1:14" ht="24" x14ac:dyDescent="0.25">
      <c r="A1" s="1" t="s">
        <v>0</v>
      </c>
      <c r="B1" s="1" t="s">
        <v>1</v>
      </c>
      <c r="C1" s="1" t="s">
        <v>42</v>
      </c>
      <c r="D1" s="55" t="s">
        <v>43</v>
      </c>
      <c r="E1" s="56" t="s">
        <v>153</v>
      </c>
      <c r="F1" s="57" t="s">
        <v>154</v>
      </c>
      <c r="G1" s="58" t="s">
        <v>155</v>
      </c>
      <c r="I1" s="105" t="s">
        <v>46</v>
      </c>
      <c r="J1" s="105"/>
      <c r="K1" s="105"/>
      <c r="L1" s="105"/>
      <c r="M1" s="105"/>
      <c r="N1" s="105"/>
    </row>
    <row r="2" spans="1:14" x14ac:dyDescent="0.25">
      <c r="A2" s="14">
        <v>1100115</v>
      </c>
      <c r="B2" s="14" t="s">
        <v>2</v>
      </c>
      <c r="C2" s="15">
        <v>1660774.86</v>
      </c>
      <c r="D2" s="59">
        <v>615951.57999999996</v>
      </c>
      <c r="E2" s="60">
        <v>0</v>
      </c>
      <c r="F2" s="15">
        <v>615951.57999999996</v>
      </c>
      <c r="G2" s="61">
        <f>E2+F2</f>
        <v>615951.57999999996</v>
      </c>
      <c r="I2" s="105" t="s">
        <v>103</v>
      </c>
      <c r="J2" s="105"/>
      <c r="K2" s="105"/>
      <c r="L2" s="105"/>
      <c r="M2" s="105"/>
      <c r="N2" s="105"/>
    </row>
    <row r="3" spans="1:14" x14ac:dyDescent="0.25">
      <c r="A3" s="14">
        <v>1100116</v>
      </c>
      <c r="B3" s="14" t="s">
        <v>3</v>
      </c>
      <c r="C3" s="15">
        <v>96227405.859999999</v>
      </c>
      <c r="D3" s="59">
        <v>31033881.670000002</v>
      </c>
      <c r="E3" s="60">
        <v>707502.36</v>
      </c>
      <c r="F3" s="15">
        <v>30354590.309999999</v>
      </c>
      <c r="G3" s="61">
        <f t="shared" ref="G3:G24" si="0">E3+F3</f>
        <v>31062092.669999998</v>
      </c>
      <c r="I3" s="9" t="s">
        <v>26</v>
      </c>
      <c r="J3" s="9" t="s">
        <v>27</v>
      </c>
      <c r="K3" s="9" t="s">
        <v>24</v>
      </c>
      <c r="L3" s="9" t="s">
        <v>28</v>
      </c>
      <c r="M3" s="9" t="s">
        <v>25</v>
      </c>
      <c r="N3" s="9" t="s">
        <v>29</v>
      </c>
    </row>
    <row r="4" spans="1:14" x14ac:dyDescent="0.25">
      <c r="A4" s="14">
        <v>1100117</v>
      </c>
      <c r="B4" s="14" t="s">
        <v>4</v>
      </c>
      <c r="C4" s="15">
        <v>518127804.75</v>
      </c>
      <c r="D4" s="59">
        <v>303584009.25999999</v>
      </c>
      <c r="E4" s="60">
        <v>26403758.43</v>
      </c>
      <c r="F4" s="15">
        <v>173276497.78</v>
      </c>
      <c r="G4" s="61">
        <f t="shared" si="0"/>
        <v>199680256.21000001</v>
      </c>
      <c r="I4" s="5" t="s">
        <v>76</v>
      </c>
      <c r="J4" s="7">
        <v>-254116115.78999999</v>
      </c>
      <c r="K4" s="7">
        <v>-260029762.59999999</v>
      </c>
      <c r="L4" s="7">
        <v>-163340828.75</v>
      </c>
      <c r="M4" s="6">
        <v>0</v>
      </c>
      <c r="N4" s="7">
        <v>-96688933.849999994</v>
      </c>
    </row>
    <row r="5" spans="1:14" x14ac:dyDescent="0.25">
      <c r="A5" s="14">
        <v>1201016</v>
      </c>
      <c r="B5" s="14" t="s">
        <v>5</v>
      </c>
      <c r="C5" s="15">
        <v>73403178.730000004</v>
      </c>
      <c r="D5" s="59">
        <v>55021413.200000003</v>
      </c>
      <c r="E5" s="60">
        <v>0</v>
      </c>
      <c r="F5" s="15">
        <v>55021413.200000003</v>
      </c>
      <c r="G5" s="61">
        <f t="shared" si="0"/>
        <v>55021413.200000003</v>
      </c>
      <c r="I5" s="5" t="s">
        <v>77</v>
      </c>
      <c r="J5" s="7">
        <v>-7236691.9100000001</v>
      </c>
      <c r="K5" s="7">
        <v>-7488118.5899999999</v>
      </c>
      <c r="L5" s="7">
        <v>-1252732.32</v>
      </c>
      <c r="M5" s="6">
        <v>0</v>
      </c>
      <c r="N5" s="7">
        <v>-6235386.2699999996</v>
      </c>
    </row>
    <row r="6" spans="1:14" x14ac:dyDescent="0.25">
      <c r="A6" s="14">
        <v>1201017</v>
      </c>
      <c r="B6" s="14" t="s">
        <v>6</v>
      </c>
      <c r="C6" s="15">
        <v>270000000</v>
      </c>
      <c r="D6" s="59">
        <v>181750000</v>
      </c>
      <c r="E6" s="60"/>
      <c r="F6" s="15"/>
      <c r="G6" s="61">
        <f t="shared" si="0"/>
        <v>0</v>
      </c>
      <c r="I6" s="5" t="s">
        <v>78</v>
      </c>
      <c r="J6" s="7">
        <v>-100000</v>
      </c>
      <c r="K6" s="7">
        <v>-50000</v>
      </c>
      <c r="L6" s="8">
        <v>0</v>
      </c>
      <c r="M6" s="6">
        <v>0</v>
      </c>
      <c r="N6" s="7">
        <v>-50000</v>
      </c>
    </row>
    <row r="7" spans="1:14" x14ac:dyDescent="0.25">
      <c r="A7" s="14">
        <v>1500517</v>
      </c>
      <c r="B7" s="14" t="s">
        <v>7</v>
      </c>
      <c r="C7" s="15">
        <v>499992676.77999997</v>
      </c>
      <c r="D7" s="59">
        <v>269926888.44</v>
      </c>
      <c r="E7" s="60"/>
      <c r="F7" s="15">
        <v>220755685.06</v>
      </c>
      <c r="G7" s="61">
        <f t="shared" si="0"/>
        <v>220755685.06</v>
      </c>
      <c r="I7" s="5" t="s">
        <v>47</v>
      </c>
      <c r="J7" s="7">
        <v>-261452807.69999999</v>
      </c>
      <c r="K7" s="7">
        <v>-267567881.19</v>
      </c>
      <c r="L7" s="7">
        <v>-164593561.06999999</v>
      </c>
      <c r="M7" s="6">
        <v>0</v>
      </c>
      <c r="N7" s="7">
        <v>-102974320.12</v>
      </c>
    </row>
    <row r="8" spans="1:14" x14ac:dyDescent="0.25">
      <c r="A8" s="14">
        <v>11601</v>
      </c>
      <c r="B8" s="14"/>
      <c r="C8" s="15"/>
      <c r="D8" s="59"/>
      <c r="E8" s="60"/>
      <c r="F8" s="15"/>
      <c r="G8" s="61">
        <f t="shared" si="0"/>
        <v>0</v>
      </c>
      <c r="I8" s="5"/>
      <c r="J8" s="7"/>
      <c r="K8" s="7"/>
      <c r="L8" s="7"/>
      <c r="M8" s="6"/>
      <c r="N8" s="7"/>
    </row>
    <row r="9" spans="1:14" x14ac:dyDescent="0.25">
      <c r="A9" s="2">
        <v>2510113</v>
      </c>
      <c r="B9" s="2" t="s">
        <v>8</v>
      </c>
      <c r="C9" s="3">
        <v>173487.95</v>
      </c>
      <c r="D9" s="62">
        <v>173487.95</v>
      </c>
      <c r="E9" s="63"/>
      <c r="F9" s="3">
        <v>173487.95</v>
      </c>
      <c r="G9" s="64">
        <f t="shared" si="0"/>
        <v>173487.95</v>
      </c>
      <c r="I9" s="5" t="s">
        <v>79</v>
      </c>
      <c r="J9" s="7">
        <v>-10105792.699999999</v>
      </c>
      <c r="K9" s="7">
        <v>-11337811.800000001</v>
      </c>
      <c r="L9" s="7">
        <v>-2943278.81</v>
      </c>
      <c r="M9" s="6">
        <v>0</v>
      </c>
      <c r="N9" s="7">
        <v>-8394532.9900000002</v>
      </c>
    </row>
    <row r="10" spans="1:14" x14ac:dyDescent="0.25">
      <c r="A10" s="2">
        <v>2510114</v>
      </c>
      <c r="B10" s="2" t="s">
        <v>9</v>
      </c>
      <c r="C10" s="3">
        <v>111420.73</v>
      </c>
      <c r="D10" s="62"/>
      <c r="E10" s="63"/>
      <c r="F10" s="3"/>
      <c r="G10" s="64">
        <f t="shared" si="0"/>
        <v>0</v>
      </c>
      <c r="I10" s="5" t="s">
        <v>48</v>
      </c>
      <c r="J10" s="7">
        <v>-10105792.699999999</v>
      </c>
      <c r="K10" s="7">
        <v>-11337811.800000001</v>
      </c>
      <c r="L10" s="7">
        <v>-2943278.81</v>
      </c>
      <c r="M10" s="6">
        <v>0</v>
      </c>
      <c r="N10" s="7">
        <v>-8394532.9900000002</v>
      </c>
    </row>
    <row r="11" spans="1:14" x14ac:dyDescent="0.25">
      <c r="A11" s="2">
        <v>2510115</v>
      </c>
      <c r="B11" s="2" t="s">
        <v>10</v>
      </c>
      <c r="C11" s="3">
        <v>445815.09</v>
      </c>
      <c r="D11" s="62">
        <v>193823.4</v>
      </c>
      <c r="E11" s="63"/>
      <c r="F11" s="3">
        <v>193823.4</v>
      </c>
      <c r="G11" s="64">
        <f t="shared" si="0"/>
        <v>193823.4</v>
      </c>
      <c r="I11" s="5" t="s">
        <v>80</v>
      </c>
      <c r="J11" s="7">
        <v>-125157454.5</v>
      </c>
      <c r="K11" s="7">
        <v>-121377008.62</v>
      </c>
      <c r="L11" s="7">
        <v>-25349184.309999999</v>
      </c>
      <c r="M11" s="6">
        <v>0</v>
      </c>
      <c r="N11" s="7">
        <v>-96027824.310000002</v>
      </c>
    </row>
    <row r="12" spans="1:14" x14ac:dyDescent="0.25">
      <c r="A12" s="2">
        <v>2510116</v>
      </c>
      <c r="B12" s="2" t="s">
        <v>11</v>
      </c>
      <c r="C12" s="3">
        <v>45677466.200000003</v>
      </c>
      <c r="D12" s="62">
        <v>25539042.739999998</v>
      </c>
      <c r="E12" s="63">
        <v>423705.61</v>
      </c>
      <c r="F12" s="3">
        <v>25115337.129999999</v>
      </c>
      <c r="G12" s="64">
        <f t="shared" si="0"/>
        <v>25539042.739999998</v>
      </c>
      <c r="I12" s="5" t="s">
        <v>49</v>
      </c>
      <c r="J12" s="7">
        <v>-125157454.5</v>
      </c>
      <c r="K12" s="7">
        <v>-121377008.62</v>
      </c>
      <c r="L12" s="7">
        <v>-25349184.309999999</v>
      </c>
      <c r="M12" s="6">
        <v>0</v>
      </c>
      <c r="N12" s="7">
        <v>-96027824.310000002</v>
      </c>
    </row>
    <row r="13" spans="1:14" x14ac:dyDescent="0.25">
      <c r="A13" s="2">
        <v>2510117</v>
      </c>
      <c r="B13" s="2" t="s">
        <v>12</v>
      </c>
      <c r="C13" s="3">
        <v>82542191.689999998</v>
      </c>
      <c r="D13" s="62">
        <v>48983844.859999999</v>
      </c>
      <c r="E13" s="63"/>
      <c r="F13" s="3"/>
      <c r="G13" s="64">
        <f t="shared" si="0"/>
        <v>0</v>
      </c>
      <c r="I13" s="5" t="s">
        <v>64</v>
      </c>
      <c r="J13" s="7">
        <v>-39315423.390000001</v>
      </c>
      <c r="K13" s="7">
        <v>-55204387.280000001</v>
      </c>
      <c r="L13" s="7">
        <v>-8493662.8900000006</v>
      </c>
      <c r="M13" s="6">
        <v>0</v>
      </c>
      <c r="N13" s="7">
        <v>-46710724.390000001</v>
      </c>
    </row>
    <row r="14" spans="1:14" x14ac:dyDescent="0.25">
      <c r="A14" s="2">
        <v>2510212</v>
      </c>
      <c r="B14" s="2" t="s">
        <v>13</v>
      </c>
      <c r="C14" s="3">
        <v>176599.74</v>
      </c>
      <c r="D14" s="62"/>
      <c r="E14" s="63"/>
      <c r="F14" s="3"/>
      <c r="G14" s="64">
        <f t="shared" si="0"/>
        <v>0</v>
      </c>
      <c r="I14" s="5" t="s">
        <v>50</v>
      </c>
      <c r="J14" s="7">
        <v>-39315423.390000001</v>
      </c>
      <c r="K14" s="7">
        <v>-55204387.280000001</v>
      </c>
      <c r="L14" s="7">
        <v>-8493662.8900000006</v>
      </c>
      <c r="M14" s="6">
        <v>0</v>
      </c>
      <c r="N14" s="7">
        <v>-46710724.390000001</v>
      </c>
    </row>
    <row r="15" spans="1:14" x14ac:dyDescent="0.25">
      <c r="A15" s="2">
        <v>2510213</v>
      </c>
      <c r="B15" s="2" t="s">
        <v>14</v>
      </c>
      <c r="C15" s="3">
        <v>83152.789999999994</v>
      </c>
      <c r="D15" s="62">
        <v>83152.789999999994</v>
      </c>
      <c r="E15" s="63">
        <v>0</v>
      </c>
      <c r="F15" s="3">
        <v>83152.789999999994</v>
      </c>
      <c r="G15" s="64">
        <f t="shared" si="0"/>
        <v>83152.789999999994</v>
      </c>
      <c r="I15" s="5" t="s">
        <v>57</v>
      </c>
      <c r="J15" s="7">
        <v>-439948893.12</v>
      </c>
      <c r="K15" s="7">
        <v>-538996315.28999996</v>
      </c>
      <c r="L15" s="7">
        <v>-35082074.869999997</v>
      </c>
      <c r="M15" s="6">
        <v>0</v>
      </c>
      <c r="N15" s="7">
        <v>-503914240.42000002</v>
      </c>
    </row>
    <row r="16" spans="1:14" x14ac:dyDescent="0.25">
      <c r="A16" s="2">
        <v>2510214</v>
      </c>
      <c r="B16" s="2" t="s">
        <v>15</v>
      </c>
      <c r="C16" s="3">
        <v>423109.99</v>
      </c>
      <c r="D16" s="62">
        <v>423109.99</v>
      </c>
      <c r="E16" s="63"/>
      <c r="F16" s="3">
        <v>423109.99</v>
      </c>
      <c r="G16" s="64">
        <f t="shared" si="0"/>
        <v>423109.99</v>
      </c>
      <c r="I16" s="5" t="s">
        <v>51</v>
      </c>
      <c r="J16" s="7">
        <v>-439948893.12</v>
      </c>
      <c r="K16" s="7">
        <v>-538996315.28999996</v>
      </c>
      <c r="L16" s="7">
        <v>-35082074.869999997</v>
      </c>
      <c r="M16" s="6">
        <v>0</v>
      </c>
      <c r="N16" s="7">
        <v>-503914240.42000002</v>
      </c>
    </row>
    <row r="17" spans="1:14" x14ac:dyDescent="0.25">
      <c r="A17" s="2">
        <v>2510215</v>
      </c>
      <c r="B17" s="2" t="s">
        <v>16</v>
      </c>
      <c r="C17" s="3">
        <v>5274345.6900000004</v>
      </c>
      <c r="D17" s="62">
        <v>1717129.77</v>
      </c>
      <c r="E17" s="63"/>
      <c r="F17" s="3">
        <v>1717129.77</v>
      </c>
      <c r="G17" s="64">
        <f t="shared" si="0"/>
        <v>1717129.77</v>
      </c>
      <c r="I17" s="5" t="s">
        <v>65</v>
      </c>
      <c r="J17" s="7">
        <v>-496384104.20999998</v>
      </c>
      <c r="K17" s="7">
        <v>-499992676.77999997</v>
      </c>
      <c r="L17" s="7">
        <v>-130090809.77</v>
      </c>
      <c r="M17" s="6">
        <v>0</v>
      </c>
      <c r="N17" s="7">
        <v>-369901867.00999999</v>
      </c>
    </row>
    <row r="18" spans="1:14" x14ac:dyDescent="0.25">
      <c r="A18" s="2">
        <v>2510216</v>
      </c>
      <c r="B18" s="2" t="s">
        <v>17</v>
      </c>
      <c r="C18" s="3">
        <v>49020645.979999997</v>
      </c>
      <c r="D18" s="62">
        <v>15580795.560000001</v>
      </c>
      <c r="E18" s="63"/>
      <c r="F18" s="3">
        <v>15580795.560000001</v>
      </c>
      <c r="G18" s="64">
        <f t="shared" si="0"/>
        <v>15580795.560000001</v>
      </c>
      <c r="I18" s="5" t="s">
        <v>81</v>
      </c>
      <c r="J18" s="7">
        <v>-324773123</v>
      </c>
      <c r="K18" s="7">
        <v>-356861428.10000002</v>
      </c>
      <c r="L18" s="7">
        <v>-93261294</v>
      </c>
      <c r="M18" s="6">
        <v>0</v>
      </c>
      <c r="N18" s="7">
        <v>-263600134.09999999</v>
      </c>
    </row>
    <row r="19" spans="1:14" x14ac:dyDescent="0.25">
      <c r="A19" s="2">
        <v>2510217</v>
      </c>
      <c r="B19" s="2" t="s">
        <v>18</v>
      </c>
      <c r="C19" s="3">
        <v>277518446.37</v>
      </c>
      <c r="D19" s="62">
        <v>137971326</v>
      </c>
      <c r="E19" s="63">
        <v>-367398.61</v>
      </c>
      <c r="F19" s="3">
        <v>105498616.72</v>
      </c>
      <c r="G19" s="64">
        <f t="shared" si="0"/>
        <v>105131218.11</v>
      </c>
      <c r="I19" s="5" t="s">
        <v>82</v>
      </c>
      <c r="J19" s="7">
        <v>-20951468</v>
      </c>
      <c r="K19" s="7">
        <v>-18856321</v>
      </c>
      <c r="L19" s="7">
        <v>-13199424.699999999</v>
      </c>
      <c r="M19" s="6">
        <v>0</v>
      </c>
      <c r="N19" s="7">
        <v>-5656896.2999999998</v>
      </c>
    </row>
    <row r="20" spans="1:14" x14ac:dyDescent="0.25">
      <c r="A20" s="2">
        <v>2520316</v>
      </c>
      <c r="B20" s="2" t="s">
        <v>19</v>
      </c>
      <c r="C20" s="3">
        <v>41789438.229999997</v>
      </c>
      <c r="D20" s="62">
        <v>20253912.149999999</v>
      </c>
      <c r="E20" s="63">
        <v>0</v>
      </c>
      <c r="F20" s="3">
        <v>20253912.149999999</v>
      </c>
      <c r="G20" s="64">
        <f t="shared" si="0"/>
        <v>20253912.149999999</v>
      </c>
      <c r="I20" s="5" t="s">
        <v>54</v>
      </c>
      <c r="J20" s="7">
        <v>-842108695.21000004</v>
      </c>
      <c r="K20" s="7">
        <v>-875710425.88</v>
      </c>
      <c r="L20" s="7">
        <v>-236551528.47</v>
      </c>
      <c r="M20" s="6">
        <v>0</v>
      </c>
      <c r="N20" s="7">
        <v>-639158897.40999997</v>
      </c>
    </row>
    <row r="21" spans="1:14" x14ac:dyDescent="0.25">
      <c r="A21" s="2">
        <v>2520317</v>
      </c>
      <c r="B21" s="2" t="s">
        <v>20</v>
      </c>
      <c r="C21" s="3">
        <v>74322758.200000003</v>
      </c>
      <c r="D21" s="62">
        <v>23485490.149999999</v>
      </c>
      <c r="E21" s="63"/>
      <c r="F21" s="3"/>
      <c r="G21" s="64">
        <f t="shared" si="0"/>
        <v>0</v>
      </c>
      <c r="I21" s="5" t="s">
        <v>83</v>
      </c>
      <c r="J21" s="7">
        <v>-270000000</v>
      </c>
      <c r="K21" s="7">
        <v>-270000000</v>
      </c>
      <c r="L21" s="7">
        <v>-100000000</v>
      </c>
      <c r="M21" s="6">
        <v>0</v>
      </c>
      <c r="N21" s="7">
        <v>-170000000</v>
      </c>
    </row>
    <row r="22" spans="1:14" x14ac:dyDescent="0.25">
      <c r="A22" s="2">
        <v>2610716</v>
      </c>
      <c r="B22" s="2" t="s">
        <v>21</v>
      </c>
      <c r="C22" s="3">
        <v>31412246.300000001</v>
      </c>
      <c r="D22" s="62">
        <v>26683344.34</v>
      </c>
      <c r="E22" s="63"/>
      <c r="F22" s="3">
        <v>26683344.34</v>
      </c>
      <c r="G22" s="64">
        <f t="shared" si="0"/>
        <v>26683344.34</v>
      </c>
      <c r="I22" s="5" t="s">
        <v>30</v>
      </c>
      <c r="J22" s="7">
        <v>-241677218.38</v>
      </c>
      <c r="K22" s="7">
        <v>-345879088.13999999</v>
      </c>
      <c r="L22" s="7">
        <v>-66292626.899999999</v>
      </c>
      <c r="M22" s="6">
        <v>0</v>
      </c>
      <c r="N22" s="7">
        <v>-279586461.24000001</v>
      </c>
    </row>
    <row r="23" spans="1:14" x14ac:dyDescent="0.25">
      <c r="A23" s="2">
        <v>2610717</v>
      </c>
      <c r="B23" s="2" t="s">
        <v>22</v>
      </c>
      <c r="C23" s="3">
        <v>417689952.26999998</v>
      </c>
      <c r="D23" s="62">
        <v>46600504.390000001</v>
      </c>
      <c r="E23" s="63"/>
      <c r="F23" s="3">
        <v>15947370.869999999</v>
      </c>
      <c r="G23" s="64">
        <f t="shared" si="0"/>
        <v>15947370.869999999</v>
      </c>
      <c r="I23" s="5" t="s">
        <v>31</v>
      </c>
      <c r="J23" s="7">
        <v>-511677218.38</v>
      </c>
      <c r="K23" s="7">
        <v>-615879088.13999999</v>
      </c>
      <c r="L23" s="7">
        <v>-166292626.90000001</v>
      </c>
      <c r="M23" s="6">
        <v>0</v>
      </c>
      <c r="N23" s="7">
        <v>-449586461.24000001</v>
      </c>
    </row>
    <row r="24" spans="1:14" x14ac:dyDescent="0.25">
      <c r="A24" s="1"/>
      <c r="B24" s="1" t="s">
        <v>23</v>
      </c>
      <c r="C24" s="4">
        <f>SUM(C2:C23)</f>
        <v>2486072918.2000003</v>
      </c>
      <c r="D24" s="65">
        <f>SUM(D2:D23)</f>
        <v>1189621108.2400002</v>
      </c>
      <c r="E24" s="66">
        <f>SUM(E2:E23)</f>
        <v>27167567.789999999</v>
      </c>
      <c r="F24" s="4">
        <f>SUM(F2:F23)</f>
        <v>691694218.60000002</v>
      </c>
      <c r="G24" s="67">
        <f t="shared" si="0"/>
        <v>718861786.38999999</v>
      </c>
      <c r="I24" s="10" t="s">
        <v>32</v>
      </c>
      <c r="J24" s="11">
        <v>-2229766285</v>
      </c>
      <c r="K24" s="11">
        <v>-2486072918.1999998</v>
      </c>
      <c r="L24" s="11">
        <v>-639305917.32000005</v>
      </c>
      <c r="M24" s="12">
        <v>0</v>
      </c>
      <c r="N24" s="11">
        <v>-1846767000.8800001</v>
      </c>
    </row>
    <row r="25" spans="1:14" x14ac:dyDescent="0.25">
      <c r="E25" s="68"/>
      <c r="F25" s="69"/>
      <c r="G25" s="70"/>
      <c r="I25" s="5" t="s">
        <v>66</v>
      </c>
      <c r="J25" s="8">
        <v>266263728.59</v>
      </c>
      <c r="K25" s="8">
        <v>264440669.63</v>
      </c>
      <c r="L25" s="8">
        <v>57107998.539999999</v>
      </c>
      <c r="M25" s="8">
        <v>0</v>
      </c>
      <c r="N25" s="8">
        <v>207332671.09</v>
      </c>
    </row>
    <row r="26" spans="1:14" x14ac:dyDescent="0.25">
      <c r="A26" s="20"/>
      <c r="E26" s="68"/>
      <c r="F26" s="69"/>
      <c r="G26" s="70"/>
      <c r="I26" s="5" t="s">
        <v>67</v>
      </c>
      <c r="J26" s="8">
        <v>50316841.009999998</v>
      </c>
      <c r="K26" s="8">
        <v>53166841.009999998</v>
      </c>
      <c r="L26" s="8">
        <v>12715946.85</v>
      </c>
      <c r="M26" s="8">
        <v>0</v>
      </c>
      <c r="N26" s="8">
        <v>40450894.159999996</v>
      </c>
    </row>
    <row r="27" spans="1:14" x14ac:dyDescent="0.25">
      <c r="A27" s="21">
        <v>1</v>
      </c>
      <c r="B27" s="16" t="s">
        <v>104</v>
      </c>
      <c r="C27" s="17">
        <f>C2+C3+C5</f>
        <v>171291359.44999999</v>
      </c>
      <c r="D27" s="71">
        <f>D2+D3+D5</f>
        <v>86671246.450000003</v>
      </c>
      <c r="E27" s="72">
        <f t="shared" ref="E27:F27" si="1">E2+E3+E5</f>
        <v>707502.36</v>
      </c>
      <c r="F27" s="17">
        <f t="shared" si="1"/>
        <v>85991955.090000004</v>
      </c>
      <c r="G27" s="73">
        <f>E27+F27</f>
        <v>86699457.450000003</v>
      </c>
      <c r="I27" s="5" t="s">
        <v>68</v>
      </c>
      <c r="J27" s="8">
        <v>68583158.680000007</v>
      </c>
      <c r="K27" s="8">
        <v>68520417.129999995</v>
      </c>
      <c r="L27" s="8">
        <v>12028725.9</v>
      </c>
      <c r="M27" s="6">
        <v>0</v>
      </c>
      <c r="N27" s="8">
        <v>56491691.229999997</v>
      </c>
    </row>
    <row r="28" spans="1:14" x14ac:dyDescent="0.25">
      <c r="A28" s="21">
        <v>1</v>
      </c>
      <c r="B28" s="16" t="s">
        <v>105</v>
      </c>
      <c r="C28" s="18">
        <f>C4+C6+C7</f>
        <v>1288120481.53</v>
      </c>
      <c r="D28" s="18">
        <f>D4+D6+D7</f>
        <v>755260897.70000005</v>
      </c>
      <c r="E28" s="74">
        <f t="shared" ref="E28:F28" si="2">E4+E6+E7</f>
        <v>26403758.43</v>
      </c>
      <c r="F28" s="75">
        <f t="shared" si="2"/>
        <v>394032182.84000003</v>
      </c>
      <c r="G28" s="76">
        <f>F28+E28</f>
        <v>420435941.27000004</v>
      </c>
      <c r="I28" s="5" t="s">
        <v>69</v>
      </c>
      <c r="J28" s="8">
        <v>108857325.56999999</v>
      </c>
      <c r="K28" s="8">
        <v>108762501.12</v>
      </c>
      <c r="L28" s="8">
        <v>21316436.829999998</v>
      </c>
      <c r="M28" s="6">
        <v>0</v>
      </c>
      <c r="N28" s="8">
        <v>87446064.290000007</v>
      </c>
    </row>
    <row r="29" spans="1:14" x14ac:dyDescent="0.25">
      <c r="A29" s="22">
        <v>1</v>
      </c>
      <c r="B29" s="23" t="s">
        <v>107</v>
      </c>
      <c r="C29" s="24">
        <f>C27+C28</f>
        <v>1459411840.98</v>
      </c>
      <c r="D29" s="24">
        <f>D27+D28</f>
        <v>841932144.1500001</v>
      </c>
      <c r="E29" s="77">
        <f t="shared" ref="E29:G29" si="3">E27+E28</f>
        <v>27111260.789999999</v>
      </c>
      <c r="F29" s="78">
        <f t="shared" si="3"/>
        <v>480024137.93000007</v>
      </c>
      <c r="G29" s="79">
        <f t="shared" si="3"/>
        <v>507135398.72000003</v>
      </c>
      <c r="I29" s="5" t="s">
        <v>70</v>
      </c>
      <c r="J29" s="8">
        <v>123527186.61</v>
      </c>
      <c r="K29" s="8">
        <v>123450628.44</v>
      </c>
      <c r="L29" s="8">
        <v>30104136.649999999</v>
      </c>
      <c r="M29" s="6">
        <v>0</v>
      </c>
      <c r="N29" s="8">
        <v>93346491.790000007</v>
      </c>
    </row>
    <row r="30" spans="1:14" x14ac:dyDescent="0.25">
      <c r="A30" s="20"/>
      <c r="E30" s="68"/>
      <c r="F30" s="69"/>
      <c r="G30" s="70"/>
      <c r="I30" s="5" t="s">
        <v>71</v>
      </c>
      <c r="J30" s="8">
        <v>250000</v>
      </c>
      <c r="K30" s="8">
        <v>250000</v>
      </c>
      <c r="L30" s="8">
        <v>0</v>
      </c>
      <c r="M30" s="6">
        <v>0</v>
      </c>
      <c r="N30" s="8">
        <v>250000</v>
      </c>
    </row>
    <row r="31" spans="1:14" x14ac:dyDescent="0.25">
      <c r="A31" s="21">
        <v>2</v>
      </c>
      <c r="B31" s="16" t="s">
        <v>106</v>
      </c>
      <c r="C31" s="18">
        <f>C9+C10+C11+C12+C14+C15+C16+C17+C18+C20+C22</f>
        <v>174587728.69</v>
      </c>
      <c r="D31" s="18">
        <f>D9+D10+D11+D12+D14+D15+D16+D17+D18+D20+D22</f>
        <v>90647798.689999998</v>
      </c>
      <c r="E31" s="74">
        <f t="shared" ref="E31:F31" si="4">E9+E10+E11+E12+E14+E15+E16+E17+E18+E20+E22</f>
        <v>423705.61</v>
      </c>
      <c r="F31" s="75">
        <f t="shared" si="4"/>
        <v>90224093.079999998</v>
      </c>
      <c r="G31" s="76">
        <f>F31+E31</f>
        <v>90647798.689999998</v>
      </c>
      <c r="I31" s="5" t="s">
        <v>52</v>
      </c>
      <c r="J31" s="8">
        <v>617798240.46000004</v>
      </c>
      <c r="K31" s="8">
        <v>618591057.33000004</v>
      </c>
      <c r="L31" s="8">
        <v>133273244.77</v>
      </c>
      <c r="M31" s="8">
        <v>0</v>
      </c>
      <c r="N31" s="8">
        <v>485317812.56</v>
      </c>
    </row>
    <row r="32" spans="1:14" x14ac:dyDescent="0.25">
      <c r="A32" s="21">
        <v>2</v>
      </c>
      <c r="B32" s="16" t="s">
        <v>108</v>
      </c>
      <c r="C32" s="18">
        <f>C13+C19+C21+C23</f>
        <v>852073348.52999997</v>
      </c>
      <c r="D32" s="18">
        <f>D13+D19+D21+D23</f>
        <v>257041165.40000004</v>
      </c>
      <c r="E32" s="74">
        <f t="shared" ref="E32:F32" si="5">E13+E19+E21+E23</f>
        <v>-367398.61</v>
      </c>
      <c r="F32" s="75">
        <f t="shared" si="5"/>
        <v>121445987.59</v>
      </c>
      <c r="G32" s="76">
        <f>F32+E32</f>
        <v>121078588.98</v>
      </c>
      <c r="I32" s="5" t="s">
        <v>84</v>
      </c>
      <c r="J32" s="8">
        <v>10198877.85</v>
      </c>
      <c r="K32" s="8">
        <v>7954945.5099999998</v>
      </c>
      <c r="L32" s="8">
        <v>3793005.86</v>
      </c>
      <c r="M32" s="8">
        <v>24753.57</v>
      </c>
      <c r="N32" s="8">
        <v>4137186.08</v>
      </c>
    </row>
    <row r="33" spans="1:14" x14ac:dyDescent="0.25">
      <c r="A33" s="22">
        <v>2</v>
      </c>
      <c r="B33" s="23" t="s">
        <v>109</v>
      </c>
      <c r="C33" s="24">
        <f>SUM(C31:C32)</f>
        <v>1026661077.22</v>
      </c>
      <c r="D33" s="24">
        <f>SUM(D31:D32)</f>
        <v>347688964.09000003</v>
      </c>
      <c r="E33" s="77">
        <f t="shared" ref="E33:F33" si="6">SUM(E31:E32)</f>
        <v>56307</v>
      </c>
      <c r="F33" s="78">
        <f t="shared" si="6"/>
        <v>211670080.67000002</v>
      </c>
      <c r="G33" s="79">
        <f>SUM(G31:G32)</f>
        <v>211726387.67000002</v>
      </c>
      <c r="I33" s="5" t="s">
        <v>85</v>
      </c>
      <c r="J33" s="8">
        <v>4683800</v>
      </c>
      <c r="K33" s="8">
        <v>4824960</v>
      </c>
      <c r="L33" s="8">
        <v>688098.02</v>
      </c>
      <c r="M33" s="8">
        <v>90289.42</v>
      </c>
      <c r="N33" s="8">
        <v>4046572.56</v>
      </c>
    </row>
    <row r="34" spans="1:14" x14ac:dyDescent="0.25">
      <c r="A34" s="20"/>
      <c r="E34" s="68"/>
      <c r="F34" s="69"/>
      <c r="G34" s="70"/>
      <c r="I34" s="5" t="s">
        <v>86</v>
      </c>
      <c r="J34" s="8">
        <v>228500</v>
      </c>
      <c r="K34" s="8">
        <v>378512</v>
      </c>
      <c r="L34" s="8">
        <v>124414.6</v>
      </c>
      <c r="M34" s="8">
        <v>26570.15</v>
      </c>
      <c r="N34" s="8">
        <v>227527.25</v>
      </c>
    </row>
    <row r="35" spans="1:14" ht="15.75" thickBot="1" x14ac:dyDescent="0.3">
      <c r="A35" s="1"/>
      <c r="B35" s="1" t="s">
        <v>23</v>
      </c>
      <c r="C35" s="4">
        <f>C33+C29</f>
        <v>2486072918.1999998</v>
      </c>
      <c r="D35" s="65">
        <f>D33+D29</f>
        <v>1189621108.2400002</v>
      </c>
      <c r="E35" s="80">
        <f t="shared" ref="E35:G35" si="7">E33+E29</f>
        <v>27167567.789999999</v>
      </c>
      <c r="F35" s="81">
        <f t="shared" si="7"/>
        <v>691694218.60000014</v>
      </c>
      <c r="G35" s="82">
        <f t="shared" si="7"/>
        <v>718861786.3900001</v>
      </c>
      <c r="I35" s="5" t="s">
        <v>58</v>
      </c>
      <c r="J35" s="8">
        <v>20319080.600000001</v>
      </c>
      <c r="K35" s="8">
        <v>19451015.23</v>
      </c>
      <c r="L35" s="8">
        <v>1101715.3799999999</v>
      </c>
      <c r="M35" s="8">
        <v>373113.74</v>
      </c>
      <c r="N35" s="8">
        <v>17976186.109999999</v>
      </c>
    </row>
    <row r="36" spans="1:14" x14ac:dyDescent="0.25">
      <c r="I36" s="5" t="s">
        <v>87</v>
      </c>
      <c r="J36" s="8">
        <v>2338779</v>
      </c>
      <c r="K36" s="8">
        <v>2341121.66</v>
      </c>
      <c r="L36" s="8">
        <v>237960.53</v>
      </c>
      <c r="M36" s="8">
        <v>427086.57</v>
      </c>
      <c r="N36" s="8">
        <v>1676074.56</v>
      </c>
    </row>
    <row r="37" spans="1:14" x14ac:dyDescent="0.25">
      <c r="I37" s="5" t="s">
        <v>72</v>
      </c>
      <c r="J37" s="8">
        <v>36408000</v>
      </c>
      <c r="K37" s="8">
        <v>36017952</v>
      </c>
      <c r="L37" s="8">
        <v>11319938.630000001</v>
      </c>
      <c r="M37" s="8">
        <v>300.08</v>
      </c>
      <c r="N37" s="8">
        <v>24697713.289999999</v>
      </c>
    </row>
    <row r="38" spans="1:14" x14ac:dyDescent="0.25">
      <c r="I38" s="5" t="s">
        <v>88</v>
      </c>
      <c r="J38" s="8">
        <v>16021500</v>
      </c>
      <c r="K38" s="8">
        <v>23836273.460000001</v>
      </c>
      <c r="L38" s="8">
        <v>2511079.4500000002</v>
      </c>
      <c r="M38" s="6">
        <v>0</v>
      </c>
      <c r="N38" s="8">
        <v>21325194.010000002</v>
      </c>
    </row>
    <row r="39" spans="1:14" x14ac:dyDescent="0.25">
      <c r="I39" s="5" t="s">
        <v>89</v>
      </c>
      <c r="J39" s="8">
        <v>1600000</v>
      </c>
      <c r="K39" s="8">
        <v>0</v>
      </c>
      <c r="L39" s="8">
        <v>0</v>
      </c>
      <c r="M39" s="8">
        <v>0</v>
      </c>
      <c r="N39" s="8">
        <v>0</v>
      </c>
    </row>
    <row r="40" spans="1:14" x14ac:dyDescent="0.25">
      <c r="I40" s="5" t="s">
        <v>90</v>
      </c>
      <c r="J40" s="8">
        <v>365200</v>
      </c>
      <c r="K40" s="8">
        <v>435473.67</v>
      </c>
      <c r="L40" s="8">
        <v>52496.55</v>
      </c>
      <c r="M40" s="8">
        <v>8511.2900000000009</v>
      </c>
      <c r="N40" s="8">
        <v>374465.83</v>
      </c>
    </row>
    <row r="41" spans="1:14" x14ac:dyDescent="0.25">
      <c r="I41" s="5" t="s">
        <v>44</v>
      </c>
      <c r="J41" s="8">
        <v>92163737.450000003</v>
      </c>
      <c r="K41" s="8">
        <v>95240253.530000001</v>
      </c>
      <c r="L41" s="8">
        <v>19828709.02</v>
      </c>
      <c r="M41" s="8">
        <v>950624.82</v>
      </c>
      <c r="N41" s="8">
        <v>74460919.689999998</v>
      </c>
    </row>
    <row r="42" spans="1:14" x14ac:dyDescent="0.25">
      <c r="I42" s="5" t="s">
        <v>73</v>
      </c>
      <c r="J42" s="8">
        <v>102192077.63</v>
      </c>
      <c r="K42" s="8">
        <v>102602457.93000001</v>
      </c>
      <c r="L42" s="8">
        <v>18061051.620000001</v>
      </c>
      <c r="M42" s="8">
        <v>0</v>
      </c>
      <c r="N42" s="8">
        <v>84541406.310000002</v>
      </c>
    </row>
    <row r="43" spans="1:14" x14ac:dyDescent="0.25">
      <c r="I43" s="5" t="s">
        <v>91</v>
      </c>
      <c r="J43" s="8">
        <v>10812483.300000001</v>
      </c>
      <c r="K43" s="8">
        <v>11787626.460000001</v>
      </c>
      <c r="L43" s="8">
        <v>1371992</v>
      </c>
      <c r="M43" s="8">
        <v>4417096.2699999996</v>
      </c>
      <c r="N43" s="8">
        <v>5998538.1900000004</v>
      </c>
    </row>
    <row r="44" spans="1:14" x14ac:dyDescent="0.25">
      <c r="I44" s="5" t="s">
        <v>33</v>
      </c>
      <c r="J44" s="8">
        <v>34450658</v>
      </c>
      <c r="K44" s="8">
        <v>62234997.93</v>
      </c>
      <c r="L44" s="8">
        <v>4237940.29</v>
      </c>
      <c r="M44" s="8">
        <v>3231806.68</v>
      </c>
      <c r="N44" s="8">
        <v>54765250.960000001</v>
      </c>
    </row>
    <row r="45" spans="1:14" x14ac:dyDescent="0.25">
      <c r="I45" s="5" t="s">
        <v>92</v>
      </c>
      <c r="J45" s="8">
        <v>10015000</v>
      </c>
      <c r="K45" s="8">
        <v>11195000</v>
      </c>
      <c r="L45" s="8">
        <v>692395.26</v>
      </c>
      <c r="M45" s="8">
        <v>1217.52</v>
      </c>
      <c r="N45" s="8">
        <v>10501387.220000001</v>
      </c>
    </row>
    <row r="46" spans="1:14" x14ac:dyDescent="0.25">
      <c r="I46" s="5" t="s">
        <v>56</v>
      </c>
      <c r="J46" s="8">
        <v>27532200</v>
      </c>
      <c r="K46" s="8">
        <v>31602308.969999999</v>
      </c>
      <c r="L46" s="8">
        <v>11647346</v>
      </c>
      <c r="M46" s="8">
        <v>4096341.81</v>
      </c>
      <c r="N46" s="8">
        <v>15858621.16</v>
      </c>
    </row>
    <row r="47" spans="1:14" x14ac:dyDescent="0.25">
      <c r="I47" s="5" t="s">
        <v>93</v>
      </c>
      <c r="J47" s="8">
        <v>8429300</v>
      </c>
      <c r="K47" s="8">
        <v>9393724.0800000001</v>
      </c>
      <c r="L47" s="8">
        <v>598478.44999999995</v>
      </c>
      <c r="M47" s="8">
        <v>2622803.7799999998</v>
      </c>
      <c r="N47" s="8">
        <v>6172441.8499999996</v>
      </c>
    </row>
    <row r="48" spans="1:14" x14ac:dyDescent="0.25">
      <c r="I48" s="5" t="s">
        <v>94</v>
      </c>
      <c r="J48" s="8">
        <v>1056300</v>
      </c>
      <c r="K48" s="8">
        <v>1269424</v>
      </c>
      <c r="L48" s="8">
        <v>160423.82999999999</v>
      </c>
      <c r="M48" s="8">
        <v>20700</v>
      </c>
      <c r="N48" s="8">
        <v>1088300.17</v>
      </c>
    </row>
    <row r="49" spans="9:14" x14ac:dyDescent="0.25">
      <c r="I49" s="5" t="s">
        <v>95</v>
      </c>
      <c r="J49" s="8">
        <v>14237000</v>
      </c>
      <c r="K49" s="8">
        <v>9046419.5199999996</v>
      </c>
      <c r="L49" s="8">
        <v>1034511.99</v>
      </c>
      <c r="M49" s="8">
        <v>128369.87</v>
      </c>
      <c r="N49" s="8">
        <v>7883537.6600000001</v>
      </c>
    </row>
    <row r="50" spans="9:14" x14ac:dyDescent="0.25">
      <c r="I50" s="5" t="s">
        <v>96</v>
      </c>
      <c r="J50" s="8">
        <v>13637722.050000001</v>
      </c>
      <c r="K50" s="8">
        <v>14236722.050000001</v>
      </c>
      <c r="L50" s="8">
        <v>4360942.78</v>
      </c>
      <c r="M50" s="8">
        <v>1500</v>
      </c>
      <c r="N50" s="8">
        <v>9874279.2699999996</v>
      </c>
    </row>
    <row r="51" spans="9:14" x14ac:dyDescent="0.25">
      <c r="I51" s="5" t="s">
        <v>34</v>
      </c>
      <c r="J51" s="8">
        <v>222362740.97999999</v>
      </c>
      <c r="K51" s="8">
        <v>253368680.94</v>
      </c>
      <c r="L51" s="8">
        <v>42165082.219999999</v>
      </c>
      <c r="M51" s="8">
        <v>14519835.93</v>
      </c>
      <c r="N51" s="8">
        <v>196683762.78999999</v>
      </c>
    </row>
    <row r="52" spans="9:14" x14ac:dyDescent="0.25">
      <c r="I52" s="5" t="s">
        <v>35</v>
      </c>
      <c r="J52" s="8">
        <v>121887052.52</v>
      </c>
      <c r="K52" s="8">
        <v>205208142.41999999</v>
      </c>
      <c r="L52" s="8">
        <v>36736566.479999997</v>
      </c>
      <c r="M52" s="8">
        <v>0</v>
      </c>
      <c r="N52" s="8">
        <v>168471575.94</v>
      </c>
    </row>
    <row r="53" spans="9:14" x14ac:dyDescent="0.25">
      <c r="I53" s="5" t="s">
        <v>97</v>
      </c>
      <c r="J53" s="8">
        <v>9900066</v>
      </c>
      <c r="K53" s="8">
        <v>11432624</v>
      </c>
      <c r="L53" s="8">
        <v>1802847.99</v>
      </c>
      <c r="M53" s="8">
        <v>556853.99</v>
      </c>
      <c r="N53" s="8">
        <v>9072922.0199999996</v>
      </c>
    </row>
    <row r="54" spans="9:14" x14ac:dyDescent="0.25">
      <c r="I54" s="5" t="s">
        <v>59</v>
      </c>
      <c r="J54" s="8">
        <v>90683482</v>
      </c>
      <c r="K54" s="8">
        <v>48623751.57</v>
      </c>
      <c r="L54" s="8">
        <v>4002048.99</v>
      </c>
      <c r="M54" s="8">
        <v>1857376.83</v>
      </c>
      <c r="N54" s="8">
        <v>42764325.75</v>
      </c>
    </row>
    <row r="55" spans="9:14" x14ac:dyDescent="0.25">
      <c r="I55" s="5" t="s">
        <v>98</v>
      </c>
      <c r="J55" s="8">
        <v>38070629.700000003</v>
      </c>
      <c r="K55" s="8">
        <v>38070629.700000003</v>
      </c>
      <c r="L55" s="8">
        <v>9905964.7200000007</v>
      </c>
      <c r="M55" s="6">
        <v>0</v>
      </c>
      <c r="N55" s="8">
        <v>28164664.98</v>
      </c>
    </row>
    <row r="56" spans="9:14" x14ac:dyDescent="0.25">
      <c r="I56" s="5" t="s">
        <v>36</v>
      </c>
      <c r="J56" s="8">
        <v>260541230.22</v>
      </c>
      <c r="K56" s="8">
        <v>303335147.69</v>
      </c>
      <c r="L56" s="8">
        <v>52447428.18</v>
      </c>
      <c r="M56" s="8">
        <v>2414230.8199999998</v>
      </c>
      <c r="N56" s="8">
        <v>248473488.69</v>
      </c>
    </row>
    <row r="57" spans="9:14" x14ac:dyDescent="0.25">
      <c r="I57" s="5" t="s">
        <v>60</v>
      </c>
      <c r="J57" s="8">
        <v>2614629</v>
      </c>
      <c r="K57" s="8">
        <v>5029388.84</v>
      </c>
      <c r="L57" s="8">
        <v>268967</v>
      </c>
      <c r="M57" s="8">
        <v>0</v>
      </c>
      <c r="N57" s="8">
        <v>4760421.84</v>
      </c>
    </row>
    <row r="58" spans="9:14" x14ac:dyDescent="0.25">
      <c r="I58" s="5" t="s">
        <v>61</v>
      </c>
      <c r="J58" s="8">
        <v>1286500</v>
      </c>
      <c r="K58" s="8">
        <v>278752.84999999998</v>
      </c>
      <c r="L58" s="8">
        <v>98898.2</v>
      </c>
      <c r="M58" s="8">
        <v>2.85</v>
      </c>
      <c r="N58" s="8">
        <v>179851.8</v>
      </c>
    </row>
    <row r="59" spans="9:14" x14ac:dyDescent="0.25">
      <c r="I59" s="5" t="s">
        <v>99</v>
      </c>
      <c r="J59" s="8">
        <v>71780</v>
      </c>
      <c r="K59" s="8">
        <v>71780</v>
      </c>
      <c r="L59" s="8">
        <v>0</v>
      </c>
      <c r="M59" s="8">
        <v>6779.04</v>
      </c>
      <c r="N59" s="8">
        <v>65000.959999999999</v>
      </c>
    </row>
    <row r="60" spans="9:14" x14ac:dyDescent="0.25">
      <c r="I60" s="5" t="s">
        <v>62</v>
      </c>
      <c r="J60" s="8">
        <v>17619674.399999999</v>
      </c>
      <c r="K60" s="8">
        <v>18870000</v>
      </c>
      <c r="L60" s="8">
        <v>0</v>
      </c>
      <c r="M60" s="8">
        <v>0</v>
      </c>
      <c r="N60" s="8">
        <v>18870000</v>
      </c>
    </row>
    <row r="61" spans="9:14" x14ac:dyDescent="0.25">
      <c r="I61" s="5" t="s">
        <v>100</v>
      </c>
      <c r="J61" s="8">
        <v>720000</v>
      </c>
      <c r="K61" s="8">
        <v>92972.85</v>
      </c>
      <c r="L61" s="8">
        <v>0</v>
      </c>
      <c r="M61" s="8">
        <v>0</v>
      </c>
      <c r="N61" s="8">
        <v>92972.85</v>
      </c>
    </row>
    <row r="62" spans="9:14" x14ac:dyDescent="0.25">
      <c r="I62" s="5" t="s">
        <v>63</v>
      </c>
      <c r="J62" s="8">
        <v>33797408</v>
      </c>
      <c r="K62" s="8">
        <v>34700296</v>
      </c>
      <c r="L62" s="8">
        <v>128193.15</v>
      </c>
      <c r="M62" s="8">
        <v>494632.66</v>
      </c>
      <c r="N62" s="8">
        <v>34077470.189999998</v>
      </c>
    </row>
    <row r="63" spans="9:14" x14ac:dyDescent="0.25">
      <c r="I63" s="5" t="s">
        <v>55</v>
      </c>
      <c r="J63" s="8">
        <v>13512503</v>
      </c>
      <c r="K63" s="8">
        <v>39094273.829999998</v>
      </c>
      <c r="L63" s="8">
        <v>0</v>
      </c>
      <c r="M63" s="6">
        <v>0</v>
      </c>
      <c r="N63" s="8">
        <v>39094273.829999998</v>
      </c>
    </row>
    <row r="64" spans="9:14" x14ac:dyDescent="0.25">
      <c r="I64" s="5" t="s">
        <v>101</v>
      </c>
      <c r="J64" s="8">
        <v>2637000</v>
      </c>
      <c r="K64" s="8">
        <v>2822000</v>
      </c>
      <c r="L64" s="8">
        <v>200000</v>
      </c>
      <c r="M64" s="8">
        <v>264904.28000000003</v>
      </c>
      <c r="N64" s="8">
        <v>2357095.7200000002</v>
      </c>
    </row>
    <row r="65" spans="9:14" x14ac:dyDescent="0.25">
      <c r="I65" s="5" t="s">
        <v>45</v>
      </c>
      <c r="J65" s="8">
        <v>72259494.400000006</v>
      </c>
      <c r="K65" s="8">
        <v>100959464.37</v>
      </c>
      <c r="L65" s="8">
        <v>696058.35</v>
      </c>
      <c r="M65" s="8">
        <v>766318.83</v>
      </c>
      <c r="N65" s="8">
        <v>99497087.189999998</v>
      </c>
    </row>
    <row r="66" spans="9:14" x14ac:dyDescent="0.25">
      <c r="I66" s="5" t="s">
        <v>37</v>
      </c>
      <c r="J66" s="8">
        <v>859495109.41999996</v>
      </c>
      <c r="K66" s="8">
        <v>986505714</v>
      </c>
      <c r="L66" s="8">
        <v>44498962.210000001</v>
      </c>
      <c r="M66" s="8">
        <v>0</v>
      </c>
      <c r="N66" s="8">
        <v>942006751.78999996</v>
      </c>
    </row>
    <row r="67" spans="9:14" x14ac:dyDescent="0.25">
      <c r="I67" s="5" t="s">
        <v>38</v>
      </c>
      <c r="J67" s="8">
        <v>47994520.549999997</v>
      </c>
      <c r="K67" s="8">
        <v>70399591.799999997</v>
      </c>
      <c r="L67" s="8">
        <v>4302727.71</v>
      </c>
      <c r="M67" s="6">
        <v>0</v>
      </c>
      <c r="N67" s="8">
        <v>66096864.090000004</v>
      </c>
    </row>
    <row r="68" spans="9:14" x14ac:dyDescent="0.25">
      <c r="I68" s="5" t="s">
        <v>39</v>
      </c>
      <c r="J68" s="8">
        <v>907489629.97000003</v>
      </c>
      <c r="K68" s="8">
        <v>1056905305.8</v>
      </c>
      <c r="L68" s="8">
        <v>48801689.920000002</v>
      </c>
      <c r="M68" s="8">
        <v>0</v>
      </c>
      <c r="N68" s="8">
        <v>1008103615.88</v>
      </c>
    </row>
    <row r="69" spans="9:14" x14ac:dyDescent="0.25">
      <c r="I69" s="5" t="s">
        <v>74</v>
      </c>
      <c r="J69" s="8">
        <v>28012280.920000002</v>
      </c>
      <c r="K69" s="8">
        <v>26513440.27</v>
      </c>
      <c r="L69" s="8">
        <v>5056485.67</v>
      </c>
      <c r="M69" s="8">
        <v>0</v>
      </c>
      <c r="N69" s="8">
        <v>21456954.600000001</v>
      </c>
    </row>
    <row r="70" spans="9:14" x14ac:dyDescent="0.25">
      <c r="I70" s="5" t="s">
        <v>102</v>
      </c>
      <c r="J70" s="8">
        <v>16138930.6</v>
      </c>
      <c r="K70" s="8">
        <v>18159568.27</v>
      </c>
      <c r="L70" s="8">
        <v>2334345.7400000002</v>
      </c>
      <c r="M70" s="6">
        <v>0</v>
      </c>
      <c r="N70" s="8">
        <v>15825222.529999999</v>
      </c>
    </row>
    <row r="71" spans="9:14" x14ac:dyDescent="0.25">
      <c r="I71" s="5" t="s">
        <v>75</v>
      </c>
      <c r="J71" s="8">
        <v>13000000</v>
      </c>
      <c r="K71" s="8">
        <v>13000000</v>
      </c>
      <c r="L71" s="8">
        <v>4333333.3600000003</v>
      </c>
      <c r="M71" s="8">
        <v>0</v>
      </c>
      <c r="N71" s="8">
        <v>8666666.6400000006</v>
      </c>
    </row>
    <row r="72" spans="9:14" x14ac:dyDescent="0.25">
      <c r="I72" s="5" t="s">
        <v>53</v>
      </c>
      <c r="J72" s="8">
        <v>57151211.520000003</v>
      </c>
      <c r="K72" s="8">
        <v>57673008.539999999</v>
      </c>
      <c r="L72" s="8">
        <v>11724164.77</v>
      </c>
      <c r="M72" s="8">
        <v>0</v>
      </c>
      <c r="N72" s="8">
        <v>45948843.770000003</v>
      </c>
    </row>
    <row r="73" spans="9:14" x14ac:dyDescent="0.25">
      <c r="I73" s="10" t="s">
        <v>40</v>
      </c>
      <c r="J73" s="13">
        <v>2229766285</v>
      </c>
      <c r="K73" s="13">
        <v>2486072918.1999998</v>
      </c>
      <c r="L73" s="13">
        <v>308936377.23000002</v>
      </c>
      <c r="M73" s="13">
        <v>18651010.399999999</v>
      </c>
      <c r="N73" s="13">
        <v>2158485530.5700002</v>
      </c>
    </row>
    <row r="74" spans="9:14" x14ac:dyDescent="0.25">
      <c r="I74" s="10" t="s">
        <v>41</v>
      </c>
      <c r="J74" s="13">
        <v>0</v>
      </c>
      <c r="K74" s="13">
        <v>0</v>
      </c>
      <c r="L74" s="13">
        <v>-330369540.08999997</v>
      </c>
      <c r="M74" s="13">
        <v>18651010.399999999</v>
      </c>
      <c r="N74" s="13">
        <v>311718529.69</v>
      </c>
    </row>
  </sheetData>
  <mergeCells count="2">
    <mergeCell ref="I1:N1"/>
    <mergeCell ref="I2:N2"/>
  </mergeCells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F4   oK.</vt:lpstr>
      <vt:lpstr>Hoja1</vt:lpstr>
      <vt:lpstr>'F4   oK.'!Área_de_impresión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Yazmin</cp:lastModifiedBy>
  <cp:lastPrinted>2017-08-01T15:01:05Z</cp:lastPrinted>
  <dcterms:created xsi:type="dcterms:W3CDTF">2017-04-20T15:11:17Z</dcterms:created>
  <dcterms:modified xsi:type="dcterms:W3CDTF">2017-11-07T19:25:50Z</dcterms:modified>
</cp:coreProperties>
</file>