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19230" windowHeight="4845" tabRatio="923" activeTab="12"/>
  </bookViews>
  <sheets>
    <sheet name="ESF-02 " sheetId="1" r:id="rId1"/>
    <sheet name="ESF-03" sheetId="2" r:id="rId2"/>
    <sheet name="ESF-08" sheetId="3" r:id="rId3"/>
    <sheet name="ESF-12 " sheetId="4" r:id="rId4"/>
    <sheet name="EA-01" sheetId="5" r:id="rId5"/>
    <sheet name="EA-03" sheetId="6" r:id="rId6"/>
    <sheet name="VHP-01" sheetId="7" r:id="rId7"/>
    <sheet name="VHP-02" sheetId="8" r:id="rId8"/>
    <sheet name="EFE-01  " sheetId="9" r:id="rId9"/>
    <sheet name="EFE-02" sheetId="10" r:id="rId10"/>
    <sheet name="EFE-03" sheetId="11" r:id="rId11"/>
    <sheet name="Conciliacion_Ig" sheetId="12" r:id="rId12"/>
    <sheet name="Conciliacion_Eg" sheetId="13" r:id="rId13"/>
  </sheets>
  <definedNames>
    <definedName name="_xlnm.Print_Area" localSheetId="12">'Conciliacion_Eg'!$A$1:$C$36</definedName>
    <definedName name="_xlnm.Print_Area" localSheetId="11">'Conciliacion_Ig'!$A$1:$C$21</definedName>
    <definedName name="_xlnm.Print_Area" localSheetId="4">'EA-01'!$A$1:$D$49</definedName>
    <definedName name="_xlnm.Print_Area" localSheetId="5">'EA-03'!$A$1:$E$116</definedName>
    <definedName name="_xlnm.Print_Area" localSheetId="8">'EFE-01  '!$A$1:$E$21</definedName>
    <definedName name="_xlnm.Print_Area" localSheetId="9">'EFE-02'!$A$1:$D$27</definedName>
    <definedName name="_xlnm.Print_Area" localSheetId="10">'EFE-03'!$A$1:$C$43</definedName>
    <definedName name="_xlnm.Print_Area" localSheetId="0">'ESF-02 '!$A$1:$H$26</definedName>
    <definedName name="_xlnm.Print_Area" localSheetId="1">'ESF-03'!$A$1:$I$27</definedName>
    <definedName name="_xlnm.Print_Area" localSheetId="2">'ESF-08'!$A$1:$H$32</definedName>
    <definedName name="_xlnm.Print_Area" localSheetId="3">'ESF-12 '!$A$1:$H$24</definedName>
    <definedName name="_xlnm.Print_Area" localSheetId="6">'VHP-01'!$A$1:$G$16</definedName>
    <definedName name="_xlnm.Print_Area" localSheetId="7">'VHP-02'!$A$1:$F$24</definedName>
    <definedName name="_xlnm.Print_Titles" localSheetId="4">'EA-01'!$1:$4</definedName>
    <definedName name="_xlnm.Print_Titles" localSheetId="5">'EA-03'!$1:$7</definedName>
    <definedName name="_xlnm.Print_Titles" localSheetId="8">'EFE-01  '!$1:$7</definedName>
  </definedNames>
  <calcPr fullCalcOnLoad="1"/>
</workbook>
</file>

<file path=xl/sharedStrings.xml><?xml version="1.0" encoding="utf-8"?>
<sst xmlns="http://schemas.openxmlformats.org/spreadsheetml/2006/main" count="411" uniqueCount="271">
  <si>
    <t>INFORMACION CONTABLE</t>
  </si>
  <si>
    <t>DE DESGLOSE</t>
  </si>
  <si>
    <t>CUENTA</t>
  </si>
  <si>
    <t>NOMBRE DE LA CUENTA</t>
  </si>
  <si>
    <t>SALDO INICIAL</t>
  </si>
  <si>
    <t>SALDO FINAL</t>
  </si>
  <si>
    <t>FLUJO</t>
  </si>
  <si>
    <t>CONCILIACIÓN ENTRE LOS INGRESOS PRESUPUESTARIOS Y CONTABLES</t>
  </si>
  <si>
    <t>CONCILIACIÓN ENTRE LOS EGRESOS PRESUPUESTARIOS Y LOS GASTOS CONTABLES</t>
  </si>
  <si>
    <t>INFORMACIÓN CONTABLE</t>
  </si>
  <si>
    <t>Conciliacion_Ig</t>
  </si>
  <si>
    <t>Conciliacion_Eg</t>
  </si>
  <si>
    <t>CONCILIACIÓN DEL FLUJO DE EFECTIVO</t>
  </si>
  <si>
    <t>TIPO</t>
  </si>
  <si>
    <t>MONTO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</si>
  <si>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</si>
  <si>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</si>
  <si>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</si>
  <si>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</si>
  <si>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</si>
  <si>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</si>
  <si>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</si>
  <si>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</si>
  <si>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</si>
  <si>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</si>
  <si>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</si>
  <si>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</si>
  <si>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</si>
  <si>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</si>
  <si>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</si>
  <si>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</si>
  <si>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TOTAL_1125</t>
  </si>
  <si>
    <t>1125    DEUDORES POR ANTICIPOS DE TESORERÍA A CORTO PLAZO</t>
  </si>
  <si>
    <t>TOTAL_1123</t>
  </si>
  <si>
    <t>1123    DEUDORES DIVERSOS POR COBRAR A CORTO PLAZO</t>
  </si>
  <si>
    <t>Tasa</t>
  </si>
  <si>
    <t>Método de depreciación</t>
  </si>
  <si>
    <t>CRITERIO</t>
  </si>
  <si>
    <t>NOTA:       ESF-08</t>
  </si>
  <si>
    <t>TOTAL_1263</t>
  </si>
  <si>
    <t>1263    DEPRECIACIÓN ACUMULADA DE BIENES MUEBLES</t>
  </si>
  <si>
    <t>TOTAL_1240</t>
  </si>
  <si>
    <t>1240    BIENES MUEBLES</t>
  </si>
  <si>
    <t xml:space="preserve">NOTA:         ESF-12 </t>
  </si>
  <si>
    <t>TOTAL_2110</t>
  </si>
  <si>
    <t>2110    CUENTAS POR PAGAR A CORTO PLAZO</t>
  </si>
  <si>
    <t>NATURALEZA</t>
  </si>
  <si>
    <t>TOTAL_4200</t>
  </si>
  <si>
    <t>NOTA:   ERA-01</t>
  </si>
  <si>
    <t>4200  PARTICIPACIONES, APORTACIONES, TRANSFERENCIAS, ASIGNACIONES, SUBSIDIOS Y OTRAS AYUDAS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</si>
  <si>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</si>
  <si>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</si>
  <si>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</si>
  <si>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</si>
  <si>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</si>
  <si>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</si>
  <si>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</si>
  <si>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</si>
  <si>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</si>
  <si>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</si>
  <si>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</si>
  <si>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</si>
  <si>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</si>
  <si>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</si>
  <si>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</si>
  <si>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</si>
  <si>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</si>
  <si>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</si>
  <si>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</si>
  <si>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</si>
  <si>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</si>
  <si>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</si>
  <si>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</si>
  <si>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</si>
  <si>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</si>
  <si>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</si>
  <si>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</si>
  <si>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</si>
  <si>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</si>
  <si>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</si>
  <si>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</si>
  <si>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</si>
  <si>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</si>
  <si>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</si>
  <si>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</si>
  <si>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</si>
  <si>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</si>
  <si>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</si>
  <si>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</si>
  <si>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</si>
  <si>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</si>
  <si>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</si>
  <si>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</si>
  <si>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</si>
  <si>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</si>
  <si>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</si>
  <si>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</si>
  <si>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</si>
  <si>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</si>
  <si>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</si>
  <si>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</si>
  <si>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</si>
  <si>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</si>
  <si>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</si>
  <si>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</si>
  <si>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</si>
  <si>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</si>
  <si>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</si>
  <si>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</si>
  <si>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</si>
  <si>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</si>
  <si>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</si>
  <si>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</si>
  <si>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</si>
  <si>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</si>
  <si>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</si>
  <si>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</si>
  <si>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</si>
  <si>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</si>
  <si>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</si>
  <si>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</si>
  <si>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</si>
  <si>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</si>
  <si>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</si>
  <si>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</si>
  <si>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</si>
  <si>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</si>
  <si>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</si>
  <si>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</si>
  <si>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</si>
  <si>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</si>
  <si>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</si>
  <si>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</si>
  <si>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</si>
  <si>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</si>
  <si>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</si>
  <si>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</si>
  <si>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</si>
  <si>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</si>
  <si>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</si>
  <si>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NO APLICA</t>
  </si>
  <si>
    <t>112200006</t>
  </si>
  <si>
    <t>SUBSIDO PARA EL EMPLEO</t>
  </si>
  <si>
    <t>112300011</t>
  </si>
  <si>
    <t>ANTICIPO DE NOMINA (ALEJANDRO GALVAN DURAN)</t>
  </si>
  <si>
    <t>ANTICIPO AGUINALDO</t>
  </si>
  <si>
    <t>ACTIVO (DESCTO DE 750.00 CATORCENALES PARA LIQUIDAR EN OCTUBRE)</t>
  </si>
  <si>
    <t>ANTICIPO DE NOMINA (ALEJANDRO GARCIA GONZALEZ)</t>
  </si>
  <si>
    <t>112500001</t>
  </si>
  <si>
    <t>MENDOZA CARDENAS MONICA GEORGINA</t>
  </si>
  <si>
    <t>FONDO FIJO</t>
  </si>
  <si>
    <t>ACTIVO (SE REINTEGRA EN DIC 2017)</t>
  </si>
  <si>
    <t>124115111</t>
  </si>
  <si>
    <t>Muebles de oficina y estantería</t>
  </si>
  <si>
    <t>124135151</t>
  </si>
  <si>
    <t>Computadoras y equipo periférico</t>
  </si>
  <si>
    <t>124195191</t>
  </si>
  <si>
    <t>Otros mobiliarios y equipos de administración</t>
  </si>
  <si>
    <t>124415411</t>
  </si>
  <si>
    <t>Automóviles y camiones</t>
  </si>
  <si>
    <t>126305111</t>
  </si>
  <si>
    <t>Muebles de oficina y estanteria</t>
  </si>
  <si>
    <t>126305151</t>
  </si>
  <si>
    <t>126305411</t>
  </si>
  <si>
    <t>Anual</t>
  </si>
  <si>
    <t>Fiscal</t>
  </si>
  <si>
    <t>211700001</t>
  </si>
  <si>
    <t>ISR</t>
  </si>
  <si>
    <t>211700006</t>
  </si>
  <si>
    <t>ISR ASIMILADOS</t>
  </si>
  <si>
    <t>211700101</t>
  </si>
  <si>
    <t>PROVISION IMSS</t>
  </si>
  <si>
    <t>211700108</t>
  </si>
  <si>
    <t>CREDITO INFONAVIT</t>
  </si>
  <si>
    <t>SUBTOTAL CTA 2117</t>
  </si>
  <si>
    <t>211900002</t>
  </si>
  <si>
    <t>PROVISION ISR AGUINALDO</t>
  </si>
  <si>
    <t>SE CANCELA EN DICIEMBRE CON EL PAGO DEL AGUINALDO</t>
  </si>
  <si>
    <t>211900003</t>
  </si>
  <si>
    <t>PROVISION AGUINALDO</t>
  </si>
  <si>
    <t>SUBTOTAL CTA 2119</t>
  </si>
  <si>
    <t>422108801</t>
  </si>
  <si>
    <t>Transferencias para servicios personales</t>
  </si>
  <si>
    <t>422108802</t>
  </si>
  <si>
    <t>Transferencias para materiales y suministros</t>
  </si>
  <si>
    <t>422108803</t>
  </si>
  <si>
    <t>Transferencias para servicios básicos</t>
  </si>
  <si>
    <t>422108805</t>
  </si>
  <si>
    <t>Transferencias para bienes muebles, inmuebles e intangibles</t>
  </si>
  <si>
    <t>Sueldos Base</t>
  </si>
  <si>
    <t>Honorarios asimilados</t>
  </si>
  <si>
    <t>Antigüedad</t>
  </si>
  <si>
    <t>Prima Vacacional</t>
  </si>
  <si>
    <t>Gratificación de fin de año</t>
  </si>
  <si>
    <t>Aportaciones al ISSEG</t>
  </si>
  <si>
    <t>Aportaciones IMSS</t>
  </si>
  <si>
    <t>Aportaciones INFONAVIT</t>
  </si>
  <si>
    <t>Materiales y útiles de oficina</t>
  </si>
  <si>
    <t>Material de limpieza</t>
  </si>
  <si>
    <t>Combus Lub y aditivos vehículos Serv Pub</t>
  </si>
  <si>
    <t>Servicio de energía eléctrica</t>
  </si>
  <si>
    <t>Servicio telefonía tradicional</t>
  </si>
  <si>
    <t>Servicio telefonía celular</t>
  </si>
  <si>
    <t>Servicios de vigilancia</t>
  </si>
  <si>
    <t>Seguro de bienes patrimoniales</t>
  </si>
  <si>
    <t>Otros servicios de traslado y hospedaje</t>
  </si>
  <si>
    <t>311000001</t>
  </si>
  <si>
    <t>Patrimonio contribuido</t>
  </si>
  <si>
    <t>311009999</t>
  </si>
  <si>
    <t>Baja Activos Fijos</t>
  </si>
  <si>
    <t>312000001</t>
  </si>
  <si>
    <t>Donaciones de Capital</t>
  </si>
  <si>
    <t>Donaciones de capital</t>
  </si>
  <si>
    <t>Patrimonio</t>
  </si>
  <si>
    <t>Municipal</t>
  </si>
  <si>
    <t>3210</t>
  </si>
  <si>
    <t>3210 Ahorro/ Desahorro</t>
  </si>
  <si>
    <t>322000004</t>
  </si>
  <si>
    <t>322000004 RESULTADO DEL EJERCICIO 2004</t>
  </si>
  <si>
    <t>322000005</t>
  </si>
  <si>
    <t>322000005 RESULTADO DEL EJERCICIO 2005</t>
  </si>
  <si>
    <t>322000006</t>
  </si>
  <si>
    <t>322000006 RESULTADO DEL EJERCICIO 2006</t>
  </si>
  <si>
    <t>322000007</t>
  </si>
  <si>
    <t>322000007 RESULTADO DEL EJERCICIO 2007</t>
  </si>
  <si>
    <t>322000008</t>
  </si>
  <si>
    <t>322000008 RESULTADO DEL EJERCICIO 2008</t>
  </si>
  <si>
    <t>322000009</t>
  </si>
  <si>
    <t>322000009 RESULTADO DEL EJERCICIO 2009</t>
  </si>
  <si>
    <t>322000010</t>
  </si>
  <si>
    <t>322000010 RESULTADO DEL EJERCICIO 2010</t>
  </si>
  <si>
    <t>322000011</t>
  </si>
  <si>
    <t>322000011 RESULTADO DEL EJERCICIO 2011</t>
  </si>
  <si>
    <t>322000012</t>
  </si>
  <si>
    <t>322000012 RESULTADO DEL EJERCICIO 2012</t>
  </si>
  <si>
    <t>322000013</t>
  </si>
  <si>
    <t>322000013 RESULTADO DEL EJERCICIO 2013</t>
  </si>
  <si>
    <t>322000014</t>
  </si>
  <si>
    <t>322000014 RESULTADO DEL EJERCICIO 2014</t>
  </si>
  <si>
    <t>322000015</t>
  </si>
  <si>
    <t>322000015 RESULTADO DEL EJERCICIO 2015</t>
  </si>
  <si>
    <t>322000016</t>
  </si>
  <si>
    <t>322000016 RESULTADO DEL EJERCICIO 2016</t>
  </si>
  <si>
    <t>Subtotal</t>
  </si>
  <si>
    <t>CTA  1047869737</t>
  </si>
  <si>
    <t>CTA  1047924401</t>
  </si>
  <si>
    <t>Muebles de oficina</t>
  </si>
  <si>
    <t>Computadoras</t>
  </si>
  <si>
    <t>100% Municipio</t>
  </si>
  <si>
    <t>Remuneraciones por horas extraordinarias</t>
  </si>
  <si>
    <t>Liquid por indem y sueldos y salarios caídos</t>
  </si>
  <si>
    <t>Materiales y útiles de impresión y reproducción</t>
  </si>
  <si>
    <t>Servicios estadísticos y geográficos</t>
  </si>
  <si>
    <t>Serv profesionales científicos y tec integrales</t>
  </si>
  <si>
    <t>Conservación y mantenimiento de inmuebles</t>
  </si>
  <si>
    <t>Instal Rep y mantto de bienes informáticos</t>
  </si>
  <si>
    <t>Mantto y conserv Veh terrestres aéreos mariti</t>
  </si>
  <si>
    <t>Pasajes aéreos nac p  Serv pub en comisiones</t>
  </si>
  <si>
    <t>Viáticos nac p Serv pub Desemp funciones ofic</t>
  </si>
  <si>
    <t>Gastos ofic Serv pub superiores y mandos medios</t>
  </si>
  <si>
    <t>Otros impuestos y derechos</t>
  </si>
  <si>
    <t>Impuesto sobre nóminas</t>
  </si>
  <si>
    <t>ANTICIPO DE NOMINA (RAFAEL CALVILLO TINOCO)</t>
  </si>
  <si>
    <t>ACTIVO (DESCTO DE 400.00 CATORCENALES PARA LIQUIDAR EN NOVIEMBRE)</t>
  </si>
  <si>
    <t>PROVISION PRIMA VACACIONAL</t>
  </si>
  <si>
    <t>SE CANCELA EN NOVIEMBRE CON EL PAGO DE LA PRIMA VACACIONAL</t>
  </si>
  <si>
    <t>Servicio Internet</t>
  </si>
  <si>
    <t>Instal Mobil</t>
  </si>
  <si>
    <t>SE PAGAN EN OCTUBRE 2017</t>
  </si>
  <si>
    <t>29 empleados</t>
  </si>
  <si>
    <t>Pasajes terrestres nac p  Serv pub en comisiones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</si>
</sst>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6" fillId="0" borderId="0" xfId="49" applyNumberFormat="1" applyFont="1" applyAlignment="1">
      <alignment/>
    </xf>
    <xf numFmtId="0" fontId="47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 horizontal="right" wrapText="1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" fontId="46" fillId="0" borderId="0" xfId="49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0" fontId="46" fillId="0" borderId="0" xfId="0" applyFont="1" applyFill="1" applyBorder="1" applyAlignment="1">
      <alignment/>
    </xf>
    <xf numFmtId="2" fontId="46" fillId="0" borderId="0" xfId="49" applyNumberFormat="1" applyFont="1" applyBorder="1" applyAlignment="1">
      <alignment/>
    </xf>
    <xf numFmtId="4" fontId="46" fillId="0" borderId="0" xfId="49" applyNumberFormat="1" applyFont="1" applyAlignment="1">
      <alignment/>
    </xf>
    <xf numFmtId="10" fontId="46" fillId="0" borderId="0" xfId="0" applyNumberFormat="1" applyFont="1" applyAlignment="1">
      <alignment/>
    </xf>
    <xf numFmtId="0" fontId="45" fillId="0" borderId="0" xfId="0" applyFont="1" applyFill="1" applyBorder="1" applyAlignment="1">
      <alignment horizontal="left" wrapText="1"/>
    </xf>
    <xf numFmtId="0" fontId="46" fillId="0" borderId="0" xfId="0" applyFont="1" applyAlignment="1">
      <alignment/>
    </xf>
    <xf numFmtId="10" fontId="46" fillId="0" borderId="0" xfId="49" applyNumberFormat="1" applyFont="1" applyAlignment="1">
      <alignment/>
    </xf>
    <xf numFmtId="2" fontId="46" fillId="0" borderId="0" xfId="49" applyNumberFormat="1" applyFont="1" applyAlignment="1">
      <alignment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46" fillId="0" borderId="0" xfId="0" applyFont="1" applyAlignment="1">
      <alignment/>
    </xf>
    <xf numFmtId="4" fontId="46" fillId="0" borderId="11" xfId="0" applyNumberFormat="1" applyFont="1" applyFill="1" applyBorder="1" applyAlignment="1">
      <alignment wrapText="1"/>
    </xf>
    <xf numFmtId="49" fontId="46" fillId="0" borderId="11" xfId="0" applyNumberFormat="1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46" fillId="0" borderId="0" xfId="0" applyNumberFormat="1" applyFont="1" applyAlignment="1">
      <alignment/>
    </xf>
    <xf numFmtId="49" fontId="46" fillId="0" borderId="12" xfId="0" applyNumberFormat="1" applyFont="1" applyFill="1" applyBorder="1" applyAlignment="1">
      <alignment wrapText="1"/>
    </xf>
    <xf numFmtId="43" fontId="46" fillId="0" borderId="0" xfId="49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4" fontId="46" fillId="0" borderId="12" xfId="0" applyNumberFormat="1" applyFont="1" applyFill="1" applyBorder="1" applyAlignment="1">
      <alignment wrapText="1"/>
    </xf>
    <xf numFmtId="0" fontId="46" fillId="0" borderId="0" xfId="0" applyFont="1" applyAlignment="1">
      <alignment vertical="center"/>
    </xf>
    <xf numFmtId="4" fontId="45" fillId="0" borderId="0" xfId="49" applyNumberFormat="1" applyFont="1" applyAlignment="1">
      <alignment vertical="center"/>
    </xf>
    <xf numFmtId="0" fontId="46" fillId="0" borderId="0" xfId="54" applyFont="1" applyFill="1" applyAlignment="1">
      <alignment vertical="top"/>
      <protection/>
    </xf>
    <xf numFmtId="4" fontId="47" fillId="0" borderId="0" xfId="0" applyNumberFormat="1" applyFont="1" applyAlignment="1">
      <alignment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6" fillId="0" borderId="0" xfId="0" applyNumberFormat="1" applyFont="1" applyAlignment="1">
      <alignment horizontal="left" wrapText="1"/>
    </xf>
    <xf numFmtId="0" fontId="46" fillId="0" borderId="0" xfId="0" applyFont="1" applyAlignment="1">
      <alignment horizontal="left" wrapText="1"/>
    </xf>
    <xf numFmtId="43" fontId="46" fillId="0" borderId="11" xfId="49" applyFont="1" applyBorder="1" applyAlignment="1">
      <alignment wrapText="1"/>
    </xf>
    <xf numFmtId="4" fontId="46" fillId="0" borderId="13" xfId="49" applyNumberFormat="1" applyFont="1" applyBorder="1" applyAlignment="1">
      <alignment wrapText="1"/>
    </xf>
    <xf numFmtId="4" fontId="46" fillId="0" borderId="11" xfId="49" applyNumberFormat="1" applyFont="1" applyBorder="1" applyAlignment="1">
      <alignment wrapText="1"/>
    </xf>
    <xf numFmtId="49" fontId="46" fillId="0" borderId="14" xfId="0" applyNumberFormat="1" applyFont="1" applyFill="1" applyBorder="1" applyAlignment="1">
      <alignment wrapText="1"/>
    </xf>
    <xf numFmtId="0" fontId="2" fillId="0" borderId="0" xfId="53" applyFont="1" applyFill="1" applyBorder="1" applyAlignment="1">
      <alignment horizontal="left" vertical="top" wrapText="1"/>
      <protection/>
    </xf>
    <xf numFmtId="0" fontId="46" fillId="0" borderId="12" xfId="0" applyFont="1" applyFill="1" applyBorder="1" applyAlignment="1">
      <alignment wrapText="1"/>
    </xf>
    <xf numFmtId="0" fontId="46" fillId="0" borderId="0" xfId="0" applyFont="1" applyAlignment="1">
      <alignment horizont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46" fillId="0" borderId="12" xfId="0" applyFont="1" applyBorder="1" applyAlignment="1">
      <alignment/>
    </xf>
    <xf numFmtId="0" fontId="45" fillId="0" borderId="15" xfId="0" applyFont="1" applyBorder="1" applyAlignment="1">
      <alignment/>
    </xf>
    <xf numFmtId="4" fontId="45" fillId="0" borderId="15" xfId="0" applyNumberFormat="1" applyFont="1" applyBorder="1" applyAlignment="1">
      <alignment/>
    </xf>
    <xf numFmtId="4" fontId="46" fillId="0" borderId="11" xfId="49" applyNumberFormat="1" applyFont="1" applyFill="1" applyBorder="1" applyAlignment="1">
      <alignment wrapText="1"/>
    </xf>
    <xf numFmtId="4" fontId="46" fillId="0" borderId="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2" fontId="45" fillId="0" borderId="0" xfId="0" applyNumberFormat="1" applyFont="1" applyFill="1" applyBorder="1" applyAlignment="1">
      <alignment wrapText="1"/>
    </xf>
    <xf numFmtId="10" fontId="45" fillId="0" borderId="0" xfId="0" applyNumberFormat="1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10" fontId="46" fillId="0" borderId="11" xfId="60" applyNumberFormat="1" applyFont="1" applyFill="1" applyBorder="1" applyAlignment="1">
      <alignment wrapText="1"/>
    </xf>
    <xf numFmtId="10" fontId="46" fillId="0" borderId="16" xfId="60" applyNumberFormat="1" applyFont="1" applyFill="1" applyBorder="1" applyAlignment="1">
      <alignment wrapText="1"/>
    </xf>
    <xf numFmtId="10" fontId="45" fillId="0" borderId="0" xfId="0" applyNumberFormat="1" applyFont="1" applyAlignment="1">
      <alignment/>
    </xf>
    <xf numFmtId="10" fontId="46" fillId="0" borderId="0" xfId="0" applyNumberFormat="1" applyFont="1" applyBorder="1" applyAlignment="1">
      <alignment/>
    </xf>
    <xf numFmtId="10" fontId="46" fillId="0" borderId="0" xfId="49" applyNumberFormat="1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12" xfId="0" applyNumberFormat="1" applyFont="1" applyFill="1" applyBorder="1" applyAlignment="1">
      <alignment wrapText="1"/>
    </xf>
    <xf numFmtId="4" fontId="45" fillId="0" borderId="0" xfId="0" applyNumberFormat="1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4" fontId="2" fillId="0" borderId="15" xfId="49" applyNumberFormat="1" applyFont="1" applyFill="1" applyBorder="1" applyAlignment="1">
      <alignment horizontal="center" vertical="top" wrapText="1"/>
    </xf>
    <xf numFmtId="4" fontId="46" fillId="0" borderId="0" xfId="49" applyNumberFormat="1" applyFont="1" applyFill="1" applyBorder="1" applyAlignment="1">
      <alignment/>
    </xf>
    <xf numFmtId="10" fontId="46" fillId="0" borderId="12" xfId="0" applyNumberFormat="1" applyFont="1" applyFill="1" applyBorder="1" applyAlignment="1">
      <alignment horizontal="right"/>
    </xf>
    <xf numFmtId="0" fontId="49" fillId="0" borderId="12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10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" fontId="46" fillId="0" borderId="0" xfId="49" applyNumberFormat="1" applyFont="1" applyBorder="1" applyAlignment="1">
      <alignment/>
    </xf>
    <xf numFmtId="10" fontId="46" fillId="0" borderId="0" xfId="0" applyNumberFormat="1" applyFont="1" applyBorder="1" applyAlignment="1">
      <alignment horizontal="center"/>
    </xf>
    <xf numFmtId="10" fontId="47" fillId="0" borderId="0" xfId="0" applyNumberFormat="1" applyFont="1" applyAlignment="1">
      <alignment/>
    </xf>
    <xf numFmtId="4" fontId="46" fillId="0" borderId="18" xfId="0" applyNumberFormat="1" applyFont="1" applyFill="1" applyBorder="1" applyAlignment="1">
      <alignment horizontal="right"/>
    </xf>
    <xf numFmtId="4" fontId="46" fillId="0" borderId="19" xfId="0" applyNumberFormat="1" applyFont="1" applyFill="1" applyBorder="1" applyAlignment="1">
      <alignment horizontal="right"/>
    </xf>
    <xf numFmtId="0" fontId="3" fillId="0" borderId="19" xfId="54" applyFont="1" applyBorder="1" applyAlignment="1">
      <alignment vertical="top" wrapText="1"/>
      <protection/>
    </xf>
    <xf numFmtId="0" fontId="3" fillId="0" borderId="19" xfId="54" applyNumberFormat="1" applyFont="1" applyFill="1" applyBorder="1" applyAlignment="1">
      <alignment horizontal="center" vertical="top"/>
      <protection/>
    </xf>
    <xf numFmtId="4" fontId="46" fillId="0" borderId="20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0" fontId="3" fillId="0" borderId="11" xfId="54" applyFont="1" applyBorder="1" applyAlignment="1">
      <alignment vertical="top" wrapText="1"/>
      <protection/>
    </xf>
    <xf numFmtId="0" fontId="3" fillId="0" borderId="11" xfId="54" applyNumberFormat="1" applyFont="1" applyFill="1" applyBorder="1" applyAlignment="1">
      <alignment horizontal="center" vertical="top"/>
      <protection/>
    </xf>
    <xf numFmtId="0" fontId="2" fillId="0" borderId="11" xfId="54" applyFont="1" applyBorder="1" applyAlignment="1">
      <alignment vertical="top" wrapText="1"/>
      <protection/>
    </xf>
    <xf numFmtId="0" fontId="2" fillId="0" borderId="11" xfId="54" applyNumberFormat="1" applyFont="1" applyFill="1" applyBorder="1" applyAlignment="1">
      <alignment horizontal="center" vertical="top"/>
      <protection/>
    </xf>
    <xf numFmtId="0" fontId="3" fillId="0" borderId="11" xfId="54" applyFont="1" applyFill="1" applyBorder="1" applyAlignment="1">
      <alignment vertical="top" wrapText="1"/>
      <protection/>
    </xf>
    <xf numFmtId="0" fontId="2" fillId="0" borderId="11" xfId="54" applyFont="1" applyFill="1" applyBorder="1" applyAlignment="1">
      <alignment vertical="top" wrapText="1"/>
      <protection/>
    </xf>
    <xf numFmtId="0" fontId="49" fillId="0" borderId="11" xfId="0" applyFont="1" applyFill="1" applyBorder="1" applyAlignment="1">
      <alignment horizontal="left" vertical="center" indent="1"/>
    </xf>
    <xf numFmtId="0" fontId="50" fillId="0" borderId="10" xfId="54" applyFont="1" applyBorder="1" applyAlignment="1" applyProtection="1">
      <alignment horizontal="center" vertical="top"/>
      <protection hidden="1"/>
    </xf>
    <xf numFmtId="0" fontId="49" fillId="0" borderId="11" xfId="0" applyFont="1" applyFill="1" applyBorder="1" applyAlignment="1">
      <alignment horizontal="left" vertical="center" wrapText="1" indent="1"/>
    </xf>
    <xf numFmtId="0" fontId="46" fillId="0" borderId="11" xfId="0" applyFont="1" applyFill="1" applyBorder="1" applyAlignment="1" quotePrefix="1">
      <alignment horizontal="center"/>
    </xf>
    <xf numFmtId="0" fontId="46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vertical="center" wrapText="1"/>
    </xf>
    <xf numFmtId="0" fontId="50" fillId="0" borderId="11" xfId="54" applyFont="1" applyBorder="1" applyAlignment="1" applyProtection="1">
      <alignment horizontal="center" vertical="top"/>
      <protection hidden="1"/>
    </xf>
    <xf numFmtId="0" fontId="46" fillId="0" borderId="11" xfId="0" applyFont="1" applyBorder="1" applyAlignment="1">
      <alignment horizontal="center"/>
    </xf>
    <xf numFmtId="0" fontId="51" fillId="0" borderId="11" xfId="0" applyFont="1" applyFill="1" applyBorder="1" applyAlignment="1">
      <alignment vertical="center"/>
    </xf>
    <xf numFmtId="0" fontId="46" fillId="0" borderId="21" xfId="0" applyFont="1" applyBorder="1" applyAlignment="1">
      <alignment/>
    </xf>
    <xf numFmtId="0" fontId="45" fillId="0" borderId="21" xfId="0" applyFont="1" applyBorder="1" applyAlignment="1">
      <alignment/>
    </xf>
    <xf numFmtId="0" fontId="49" fillId="0" borderId="13" xfId="0" applyFont="1" applyFill="1" applyBorder="1" applyAlignment="1">
      <alignment horizontal="left" vertical="center" indent="1"/>
    </xf>
    <xf numFmtId="0" fontId="49" fillId="0" borderId="21" xfId="0" applyFont="1" applyFill="1" applyBorder="1" applyAlignment="1">
      <alignment horizontal="left" vertical="center" wrapText="1" indent="1"/>
    </xf>
    <xf numFmtId="0" fontId="51" fillId="0" borderId="13" xfId="0" applyFont="1" applyFill="1" applyBorder="1" applyAlignment="1">
      <alignment vertical="center"/>
    </xf>
    <xf numFmtId="0" fontId="47" fillId="0" borderId="11" xfId="54" applyFont="1" applyBorder="1" applyAlignment="1" applyProtection="1">
      <alignment horizontal="center" vertical="top"/>
      <protection hidden="1"/>
    </xf>
    <xf numFmtId="4" fontId="46" fillId="0" borderId="21" xfId="0" applyNumberFormat="1" applyFont="1" applyBorder="1" applyAlignment="1">
      <alignment/>
    </xf>
    <xf numFmtId="0" fontId="52" fillId="0" borderId="0" xfId="0" applyFont="1" applyAlignment="1">
      <alignment horizontal="center"/>
    </xf>
    <xf numFmtId="9" fontId="46" fillId="0" borderId="11" xfId="0" applyNumberFormat="1" applyFont="1" applyBorder="1" applyAlignment="1">
      <alignment wrapText="1"/>
    </xf>
    <xf numFmtId="49" fontId="45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Border="1" applyAlignment="1">
      <alignment horizontal="right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4" fontId="46" fillId="0" borderId="16" xfId="0" applyNumberFormat="1" applyFont="1" applyBorder="1" applyAlignment="1">
      <alignment horizontal="right" wrapText="1"/>
    </xf>
    <xf numFmtId="49" fontId="46" fillId="0" borderId="12" xfId="0" applyNumberFormat="1" applyFont="1" applyFill="1" applyBorder="1" applyAlignment="1">
      <alignment horizontal="left" wrapText="1"/>
    </xf>
    <xf numFmtId="49" fontId="46" fillId="0" borderId="16" xfId="0" applyNumberFormat="1" applyFont="1" applyFill="1" applyBorder="1" applyAlignment="1">
      <alignment horizontal="left" wrapText="1"/>
    </xf>
    <xf numFmtId="49" fontId="46" fillId="0" borderId="11" xfId="0" applyNumberFormat="1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50" fillId="33" borderId="11" xfId="53" applyFont="1" applyFill="1" applyBorder="1" applyAlignment="1">
      <alignment horizontal="left" vertical="center"/>
      <protection/>
    </xf>
    <xf numFmtId="43" fontId="50" fillId="34" borderId="11" xfId="47" applyFont="1" applyFill="1" applyBorder="1" applyAlignment="1">
      <alignment horizontal="left" vertical="center"/>
    </xf>
    <xf numFmtId="43" fontId="46" fillId="0" borderId="12" xfId="47" applyFont="1" applyFill="1" applyBorder="1" applyAlignment="1">
      <alignment wrapText="1"/>
    </xf>
    <xf numFmtId="43" fontId="46" fillId="0" borderId="11" xfId="47" applyFont="1" applyFill="1" applyBorder="1" applyAlignment="1">
      <alignment wrapText="1"/>
    </xf>
    <xf numFmtId="43" fontId="46" fillId="0" borderId="11" xfId="47" applyFont="1" applyBorder="1" applyAlignment="1">
      <alignment wrapText="1"/>
    </xf>
    <xf numFmtId="43" fontId="45" fillId="0" borderId="11" xfId="47" applyFont="1" applyFill="1" applyBorder="1" applyAlignment="1">
      <alignment wrapText="1"/>
    </xf>
    <xf numFmtId="43" fontId="46" fillId="0" borderId="12" xfId="47" applyFont="1" applyBorder="1" applyAlignment="1">
      <alignment horizontal="right" wrapText="1"/>
    </xf>
    <xf numFmtId="43" fontId="46" fillId="0" borderId="16" xfId="47" applyFont="1" applyFill="1" applyBorder="1" applyAlignment="1">
      <alignment wrapText="1"/>
    </xf>
    <xf numFmtId="43" fontId="46" fillId="0" borderId="0" xfId="47" applyFont="1" applyBorder="1" applyAlignment="1">
      <alignment/>
    </xf>
    <xf numFmtId="43" fontId="45" fillId="0" borderId="0" xfId="47" applyFont="1" applyAlignment="1">
      <alignment/>
    </xf>
    <xf numFmtId="43" fontId="45" fillId="0" borderId="0" xfId="47" applyFont="1" applyFill="1" applyBorder="1" applyAlignment="1">
      <alignment wrapText="1"/>
    </xf>
    <xf numFmtId="43" fontId="46" fillId="0" borderId="0" xfId="47" applyFont="1" applyAlignment="1">
      <alignment/>
    </xf>
    <xf numFmtId="43" fontId="46" fillId="0" borderId="0" xfId="47" applyFont="1" applyAlignment="1">
      <alignment/>
    </xf>
    <xf numFmtId="43" fontId="45" fillId="0" borderId="12" xfId="47" applyFont="1" applyFill="1" applyBorder="1" applyAlignment="1">
      <alignment wrapText="1"/>
    </xf>
    <xf numFmtId="43" fontId="46" fillId="0" borderId="17" xfId="47" applyFont="1" applyFill="1" applyBorder="1" applyAlignment="1">
      <alignment horizontal="right"/>
    </xf>
    <xf numFmtId="43" fontId="45" fillId="0" borderId="11" xfId="47" applyFont="1" applyFill="1" applyBorder="1" applyAlignment="1">
      <alignment horizontal="right"/>
    </xf>
    <xf numFmtId="43" fontId="49" fillId="0" borderId="11" xfId="47" applyFont="1" applyFill="1" applyBorder="1" applyAlignment="1">
      <alignment horizontal="right" vertical="center"/>
    </xf>
    <xf numFmtId="43" fontId="45" fillId="0" borderId="11" xfId="47" applyFont="1" applyBorder="1" applyAlignment="1">
      <alignment/>
    </xf>
    <xf numFmtId="43" fontId="46" fillId="0" borderId="11" xfId="47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8" width="17.7109375" style="4" customWidth="1"/>
    <col min="9" max="10" width="11.421875" style="23" customWidth="1"/>
    <col min="11" max="16384" width="11.421875" style="23" customWidth="1"/>
  </cols>
  <sheetData>
    <row r="1" spans="1:8" ht="11.25">
      <c r="A1" s="1" t="s">
        <v>1</v>
      </c>
      <c r="B1" s="1"/>
      <c r="H1" s="37"/>
    </row>
    <row r="2" spans="1:5" ht="11.25">
      <c r="A2" s="1" t="s">
        <v>9</v>
      </c>
      <c r="B2" s="1"/>
      <c r="C2" s="6"/>
      <c r="D2" s="6"/>
      <c r="E2" s="6"/>
    </row>
    <row r="3" spans="2:5" ht="11.25">
      <c r="B3" s="1"/>
      <c r="C3" s="6"/>
      <c r="D3" s="6"/>
      <c r="E3" s="6"/>
    </row>
    <row r="5" spans="1:8" s="34" customFormat="1" ht="11.25" customHeight="1">
      <c r="A5" s="120" t="s">
        <v>22</v>
      </c>
      <c r="B5" s="120"/>
      <c r="C5" s="35"/>
      <c r="D5" s="35"/>
      <c r="E5" s="35"/>
      <c r="F5" s="4"/>
      <c r="G5" s="4"/>
      <c r="H5" s="120" t="s">
        <v>19</v>
      </c>
    </row>
    <row r="6" spans="1:8" ht="11.25">
      <c r="A6" s="32"/>
      <c r="B6" s="32"/>
      <c r="C6" s="31"/>
      <c r="D6" s="31"/>
      <c r="E6" s="31"/>
      <c r="F6" s="31"/>
      <c r="G6" s="31"/>
      <c r="H6" s="31"/>
    </row>
    <row r="7" spans="1:8" ht="15" customHeight="1">
      <c r="A7" s="120" t="s">
        <v>2</v>
      </c>
      <c r="B7" s="120" t="s">
        <v>3</v>
      </c>
      <c r="C7" s="120" t="s">
        <v>14</v>
      </c>
      <c r="D7" s="120">
        <v>2016</v>
      </c>
      <c r="E7" s="120">
        <v>2015</v>
      </c>
      <c r="F7" s="120" t="s">
        <v>18</v>
      </c>
      <c r="G7" s="120" t="s">
        <v>17</v>
      </c>
      <c r="H7" s="120" t="s">
        <v>16</v>
      </c>
    </row>
    <row r="8" spans="1:8" ht="11.25">
      <c r="A8" s="114" t="s">
        <v>141</v>
      </c>
      <c r="B8" s="29" t="s">
        <v>142</v>
      </c>
      <c r="C8" s="122">
        <f>0</f>
        <v>0</v>
      </c>
      <c r="D8" s="122">
        <v>162</v>
      </c>
      <c r="E8" s="122">
        <v>172</v>
      </c>
      <c r="F8" s="122">
        <v>110</v>
      </c>
      <c r="G8" s="122">
        <v>214</v>
      </c>
      <c r="H8" s="122">
        <v>0</v>
      </c>
    </row>
    <row r="9" spans="1:8" ht="11.25">
      <c r="A9" s="29"/>
      <c r="B9" s="29"/>
      <c r="C9" s="33"/>
      <c r="D9" s="33"/>
      <c r="E9" s="33"/>
      <c r="F9" s="33"/>
      <c r="G9" s="33"/>
      <c r="H9" s="33"/>
    </row>
    <row r="10" spans="1:8" ht="11.25">
      <c r="A10" s="29"/>
      <c r="B10" s="29"/>
      <c r="C10" s="33"/>
      <c r="D10" s="33"/>
      <c r="E10" s="33"/>
      <c r="F10" s="33"/>
      <c r="G10" s="33"/>
      <c r="H10" s="33"/>
    </row>
    <row r="11" spans="1:8" ht="11.25">
      <c r="A11" s="29"/>
      <c r="B11" s="29"/>
      <c r="C11" s="33"/>
      <c r="D11" s="33"/>
      <c r="E11" s="33"/>
      <c r="F11" s="33"/>
      <c r="G11" s="33"/>
      <c r="H11" s="33"/>
    </row>
    <row r="12" spans="1:8" ht="11.25">
      <c r="A12" s="29"/>
      <c r="B12" s="29"/>
      <c r="C12" s="33"/>
      <c r="D12" s="33"/>
      <c r="E12" s="33"/>
      <c r="F12" s="33"/>
      <c r="G12" s="33"/>
      <c r="H12" s="33"/>
    </row>
    <row r="13" spans="1:10" ht="11.25">
      <c r="A13" s="29"/>
      <c r="B13" s="29"/>
      <c r="C13" s="33"/>
      <c r="D13" s="33"/>
      <c r="E13" s="33"/>
      <c r="F13" s="33"/>
      <c r="G13" s="33"/>
      <c r="H13" s="33"/>
      <c r="J13" s="36"/>
    </row>
    <row r="14" spans="1:8" ht="11.25">
      <c r="A14" s="121"/>
      <c r="B14" s="121" t="s">
        <v>21</v>
      </c>
      <c r="C14" s="121">
        <f aca="true" t="shared" si="0" ref="C14:H14">SUM(C8:C13)</f>
        <v>0</v>
      </c>
      <c r="D14" s="121">
        <f t="shared" si="0"/>
        <v>162</v>
      </c>
      <c r="E14" s="121">
        <f t="shared" si="0"/>
        <v>172</v>
      </c>
      <c r="F14" s="121">
        <f t="shared" si="0"/>
        <v>110</v>
      </c>
      <c r="G14" s="121">
        <f t="shared" si="0"/>
        <v>214</v>
      </c>
      <c r="H14" s="121">
        <f t="shared" si="0"/>
        <v>0</v>
      </c>
    </row>
    <row r="15" spans="1:8" ht="11.25">
      <c r="A15" s="18"/>
      <c r="B15" s="18"/>
      <c r="C15" s="28"/>
      <c r="D15" s="28"/>
      <c r="E15" s="28"/>
      <c r="F15" s="28"/>
      <c r="G15" s="28"/>
      <c r="H15" s="28"/>
    </row>
    <row r="16" spans="1:8" ht="11.25">
      <c r="A16" s="18"/>
      <c r="B16" s="18"/>
      <c r="C16" s="28"/>
      <c r="D16" s="28"/>
      <c r="E16" s="28"/>
      <c r="F16" s="28"/>
      <c r="G16" s="28"/>
      <c r="H16" s="28"/>
    </row>
    <row r="17" spans="1:8" s="34" customFormat="1" ht="11.25" customHeight="1">
      <c r="A17" s="121" t="s">
        <v>20</v>
      </c>
      <c r="B17" s="121"/>
      <c r="C17" s="35"/>
      <c r="D17" s="35"/>
      <c r="E17" s="35"/>
      <c r="F17" s="4"/>
      <c r="G17" s="4"/>
      <c r="H17" s="121" t="s">
        <v>19</v>
      </c>
    </row>
    <row r="18" spans="1:8" ht="11.25">
      <c r="A18" s="32"/>
      <c r="B18" s="32"/>
      <c r="C18" s="31"/>
      <c r="D18" s="31"/>
      <c r="E18" s="31"/>
      <c r="F18" s="31"/>
      <c r="G18" s="31"/>
      <c r="H18" s="31"/>
    </row>
    <row r="19" spans="1:8" ht="15" customHeight="1">
      <c r="A19" s="121" t="s">
        <v>2</v>
      </c>
      <c r="B19" s="121" t="s">
        <v>3</v>
      </c>
      <c r="C19" s="121" t="s">
        <v>14</v>
      </c>
      <c r="D19" s="121">
        <v>2016</v>
      </c>
      <c r="E19" s="121">
        <v>2015</v>
      </c>
      <c r="F19" s="121" t="s">
        <v>18</v>
      </c>
      <c r="G19" s="121" t="s">
        <v>17</v>
      </c>
      <c r="H19" s="121" t="s">
        <v>16</v>
      </c>
    </row>
    <row r="20" spans="1:8" ht="11.25">
      <c r="A20" s="29"/>
      <c r="B20" s="29"/>
      <c r="C20" s="33"/>
      <c r="D20" s="33"/>
      <c r="E20" s="33"/>
      <c r="F20" s="33"/>
      <c r="G20" s="33"/>
      <c r="H20" s="33"/>
    </row>
    <row r="21" spans="1:8" ht="15.75">
      <c r="A21" s="29"/>
      <c r="B21" s="107" t="s">
        <v>140</v>
      </c>
      <c r="C21" s="33"/>
      <c r="D21" s="33"/>
      <c r="E21" s="33"/>
      <c r="F21" s="33"/>
      <c r="G21" s="33"/>
      <c r="H21" s="33"/>
    </row>
    <row r="22" spans="1:8" ht="11.25">
      <c r="A22" s="29"/>
      <c r="B22" s="29"/>
      <c r="C22" s="33"/>
      <c r="D22" s="33"/>
      <c r="E22" s="33"/>
      <c r="F22" s="33"/>
      <c r="G22" s="33"/>
      <c r="H22" s="33"/>
    </row>
    <row r="23" spans="1:8" ht="11.25">
      <c r="A23" s="29"/>
      <c r="B23" s="29"/>
      <c r="C23" s="33"/>
      <c r="D23" s="33"/>
      <c r="E23" s="33"/>
      <c r="F23" s="33"/>
      <c r="G23" s="33"/>
      <c r="H23" s="33"/>
    </row>
    <row r="24" spans="1:8" ht="11.25">
      <c r="A24" s="121"/>
      <c r="B24" s="121" t="s">
        <v>15</v>
      </c>
      <c r="C24" s="121">
        <f aca="true" t="shared" si="1" ref="C24:H24">SUM(C20:C23)</f>
        <v>0</v>
      </c>
      <c r="D24" s="121">
        <f t="shared" si="1"/>
        <v>0</v>
      </c>
      <c r="E24" s="121">
        <f t="shared" si="1"/>
        <v>0</v>
      </c>
      <c r="F24" s="121">
        <f t="shared" si="1"/>
        <v>0</v>
      </c>
      <c r="G24" s="121">
        <f t="shared" si="1"/>
        <v>0</v>
      </c>
      <c r="H24" s="121">
        <f t="shared" si="1"/>
        <v>0</v>
      </c>
    </row>
  </sheetData>
  <sheetProtection/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rintOptions horizontalCentered="1"/>
  <pageMargins left="0.6" right="0" top="0.7480314960629921" bottom="0.7480314960629921" header="0.31496062992125984" footer="0.31496062992125984"/>
  <pageSetup horizontalDpi="600" verticalDpi="600" orientation="landscape" scale="68" r:id="rId1"/>
  <ignoredErrors>
    <ignoredError sqref="A8 F7:H7 F19:H19" numberStoredAsText="1"/>
    <ignoredError sqref="D14:E14 D24:E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SheetLayoutView="100" zoomScalePageLayoutView="0" workbookViewId="0" topLeftCell="A1">
      <selection activeCell="A7" sqref="A7:B7"/>
    </sheetView>
  </sheetViews>
  <sheetFormatPr defaultColWidth="11.421875" defaultRowHeight="15"/>
  <cols>
    <col min="1" max="1" width="20.7109375" style="18" customWidth="1"/>
    <col min="2" max="2" width="50.7109375" style="18" customWidth="1"/>
    <col min="3" max="3" width="17.7109375" style="15" customWidth="1"/>
    <col min="4" max="4" width="17.7109375" style="16" customWidth="1"/>
    <col min="5" max="16384" width="11.421875" style="23" customWidth="1"/>
  </cols>
  <sheetData>
    <row r="1" spans="1:4" s="8" customFormat="1" ht="11.25">
      <c r="A1" s="10" t="s">
        <v>1</v>
      </c>
      <c r="B1" s="10"/>
      <c r="C1" s="76"/>
      <c r="D1" s="78"/>
    </row>
    <row r="2" spans="1:4" s="8" customFormat="1" ht="11.25">
      <c r="A2" s="10" t="s">
        <v>0</v>
      </c>
      <c r="B2" s="10"/>
      <c r="C2" s="76"/>
      <c r="D2" s="77"/>
    </row>
    <row r="3" spans="1:4" s="8" customFormat="1" ht="11.25">
      <c r="A3" s="10"/>
      <c r="B3" s="10"/>
      <c r="C3" s="76"/>
      <c r="D3" s="77"/>
    </row>
    <row r="4" spans="3:4" s="8" customFormat="1" ht="11.25">
      <c r="C4" s="76"/>
      <c r="D4" s="77"/>
    </row>
    <row r="7" spans="1:4" ht="11.25">
      <c r="A7" s="120" t="s">
        <v>68</v>
      </c>
      <c r="B7" s="120"/>
      <c r="C7" s="76"/>
      <c r="D7" s="120" t="s">
        <v>67</v>
      </c>
    </row>
    <row r="8" spans="1:4" ht="11.25">
      <c r="A8" s="75"/>
      <c r="B8" s="75"/>
      <c r="C8" s="74"/>
      <c r="D8" s="73"/>
    </row>
    <row r="9" spans="1:4" ht="11.25">
      <c r="A9" s="120" t="s">
        <v>2</v>
      </c>
      <c r="B9" s="120" t="s">
        <v>3</v>
      </c>
      <c r="C9" s="121" t="s">
        <v>6</v>
      </c>
      <c r="D9" s="120" t="s">
        <v>66</v>
      </c>
    </row>
    <row r="10" spans="1:4" ht="11.25">
      <c r="A10" s="119">
        <v>124115111</v>
      </c>
      <c r="B10" s="72" t="s">
        <v>246</v>
      </c>
      <c r="C10" s="134">
        <v>-8885.53</v>
      </c>
      <c r="D10" s="70" t="s">
        <v>248</v>
      </c>
    </row>
    <row r="11" spans="1:4" ht="11.25">
      <c r="A11" s="119">
        <v>124135151</v>
      </c>
      <c r="B11" s="72" t="s">
        <v>247</v>
      </c>
      <c r="C11" s="134">
        <v>-161071.82</v>
      </c>
      <c r="D11" s="70" t="s">
        <v>248</v>
      </c>
    </row>
    <row r="12" spans="1:4" ht="11.25">
      <c r="A12" s="119">
        <v>124415411</v>
      </c>
      <c r="B12" s="72" t="s">
        <v>159</v>
      </c>
      <c r="C12" s="134">
        <v>0</v>
      </c>
      <c r="D12" s="70" t="s">
        <v>248</v>
      </c>
    </row>
    <row r="13" spans="1:4" ht="11.25">
      <c r="A13" s="119"/>
      <c r="B13" s="72"/>
      <c r="C13" s="134"/>
      <c r="D13" s="70"/>
    </row>
    <row r="14" spans="1:4" ht="11.25">
      <c r="A14" s="119"/>
      <c r="B14" s="72"/>
      <c r="C14" s="134"/>
      <c r="D14" s="70"/>
    </row>
    <row r="15" spans="1:4" ht="11.25">
      <c r="A15" s="119"/>
      <c r="B15" s="72"/>
      <c r="C15" s="134"/>
      <c r="D15" s="70"/>
    </row>
    <row r="16" spans="1:4" ht="11.25">
      <c r="A16" s="71"/>
      <c r="B16" s="72"/>
      <c r="C16" s="134"/>
      <c r="D16" s="70"/>
    </row>
    <row r="17" spans="1:4" ht="11.25">
      <c r="A17" s="71"/>
      <c r="B17" s="72"/>
      <c r="C17" s="134"/>
      <c r="D17" s="70"/>
    </row>
    <row r="18" spans="1:4" ht="11.25">
      <c r="A18" s="71"/>
      <c r="B18" s="71"/>
      <c r="C18" s="134"/>
      <c r="D18" s="70"/>
    </row>
    <row r="19" spans="1:4" ht="11.25">
      <c r="A19" s="71"/>
      <c r="B19" s="72"/>
      <c r="C19" s="134"/>
      <c r="D19" s="70"/>
    </row>
    <row r="20" spans="1:4" ht="11.25">
      <c r="A20" s="71"/>
      <c r="B20" s="72"/>
      <c r="C20" s="134"/>
      <c r="D20" s="70"/>
    </row>
    <row r="21" spans="1:4" ht="11.25">
      <c r="A21" s="71"/>
      <c r="B21" s="72"/>
      <c r="C21" s="134"/>
      <c r="D21" s="70"/>
    </row>
    <row r="22" spans="1:4" ht="11.25">
      <c r="A22" s="71"/>
      <c r="B22" s="72"/>
      <c r="C22" s="134"/>
      <c r="D22" s="70"/>
    </row>
    <row r="23" spans="1:4" ht="11.25">
      <c r="A23" s="71"/>
      <c r="B23" s="72"/>
      <c r="C23" s="134"/>
      <c r="D23" s="70"/>
    </row>
    <row r="24" spans="1:4" ht="11.25">
      <c r="A24" s="71"/>
      <c r="B24" s="72"/>
      <c r="C24" s="134"/>
      <c r="D24" s="70"/>
    </row>
    <row r="25" spans="1:4" ht="11.25">
      <c r="A25" s="71"/>
      <c r="B25" s="71"/>
      <c r="C25" s="134"/>
      <c r="D25" s="70"/>
    </row>
    <row r="26" spans="1:4" ht="11.25">
      <c r="A26" s="120"/>
      <c r="B26" s="120" t="s">
        <v>65</v>
      </c>
      <c r="C26" s="121">
        <f>SUM(C10:C25)</f>
        <v>-169957.35</v>
      </c>
      <c r="D26" s="121">
        <v>0</v>
      </c>
    </row>
  </sheetData>
  <sheetProtection/>
  <dataValidations count="4"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Importe (saldo final) de las adquisiciones de bienes muebles e inmuebles efectuadas en el periodo al que corresponde la cuenta pública presentada." sqref="C9"/>
    <dataValidation allowBlank="1" showInputMessage="1" showErrorMessage="1" prompt="Detallar el porcentaje de estas adquisiciones que fueron realizadas mediante subsidios de capital del sector central (subsidiados por la federación, estado o municipio)." sqref="D9"/>
  </dataValidations>
  <printOptions horizontalCentered="1"/>
  <pageMargins left="0.4724409448818898" right="0" top="0.7480314960629921" bottom="0.7480314960629921" header="0.31496062992125984" footer="0.31496062992125984"/>
  <pageSetup fitToHeight="1" fitToWidth="1" horizontalDpi="600" verticalDpi="600" orientation="portrait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36" activePane="bottomLeft" state="frozen"/>
      <selection pane="topLeft" activeCell="A1" sqref="A1"/>
      <selection pane="bottomLeft" activeCell="A8" sqref="A8:D8"/>
    </sheetView>
  </sheetViews>
  <sheetFormatPr defaultColWidth="11.421875" defaultRowHeight="15"/>
  <cols>
    <col min="1" max="1" width="11.7109375" style="18" customWidth="1"/>
    <col min="2" max="2" width="68.00390625" style="18" customWidth="1"/>
    <col min="3" max="3" width="17.7109375" style="15" customWidth="1"/>
    <col min="4" max="4" width="17.7109375" style="23" customWidth="1"/>
    <col min="5" max="16384" width="11.421875" style="23" customWidth="1"/>
  </cols>
  <sheetData>
    <row r="1" spans="1:3" s="8" customFormat="1" ht="11.25">
      <c r="A1" s="10" t="s">
        <v>1</v>
      </c>
      <c r="B1" s="10"/>
      <c r="C1" s="76"/>
    </row>
    <row r="2" spans="1:3" s="8" customFormat="1" ht="11.25">
      <c r="A2" s="10" t="s">
        <v>0</v>
      </c>
      <c r="B2" s="10"/>
      <c r="C2" s="76"/>
    </row>
    <row r="3" spans="1:3" s="8" customFormat="1" ht="11.25">
      <c r="A3" s="10"/>
      <c r="B3" s="10"/>
      <c r="C3" s="76"/>
    </row>
    <row r="4" spans="1:3" s="8" customFormat="1" ht="15.75">
      <c r="A4" s="10"/>
      <c r="B4" s="107" t="s">
        <v>140</v>
      </c>
      <c r="C4" s="76"/>
    </row>
    <row r="5" s="8" customFormat="1" ht="11.25">
      <c r="C5" s="76"/>
    </row>
    <row r="6" spans="1:4" s="8" customFormat="1" ht="11.25" customHeight="1">
      <c r="A6" s="120" t="s">
        <v>12</v>
      </c>
      <c r="B6" s="120"/>
      <c r="C6" s="76"/>
      <c r="D6" s="120" t="s">
        <v>102</v>
      </c>
    </row>
    <row r="7" spans="1:3" ht="11.25">
      <c r="A7" s="75"/>
      <c r="B7" s="75"/>
      <c r="C7" s="74"/>
    </row>
    <row r="8" spans="1:4" ht="15" customHeight="1">
      <c r="A8" s="120" t="s">
        <v>2</v>
      </c>
      <c r="B8" s="120" t="s">
        <v>3</v>
      </c>
      <c r="C8" s="120" t="s">
        <v>4</v>
      </c>
      <c r="D8" s="120" t="s">
        <v>5</v>
      </c>
    </row>
    <row r="9" spans="1:4" ht="11.25">
      <c r="A9" s="88">
        <v>5500</v>
      </c>
      <c r="B9" s="90" t="s">
        <v>101</v>
      </c>
      <c r="C9" s="84"/>
      <c r="D9" s="83"/>
    </row>
    <row r="10" spans="1:4" ht="11.25">
      <c r="A10" s="86">
        <v>5510</v>
      </c>
      <c r="B10" s="89" t="s">
        <v>100</v>
      </c>
      <c r="C10" s="84"/>
      <c r="D10" s="83"/>
    </row>
    <row r="11" spans="1:4" ht="11.25">
      <c r="A11" s="86">
        <v>5511</v>
      </c>
      <c r="B11" s="89" t="s">
        <v>99</v>
      </c>
      <c r="C11" s="84"/>
      <c r="D11" s="83"/>
    </row>
    <row r="12" spans="1:4" ht="11.25">
      <c r="A12" s="86">
        <v>5512</v>
      </c>
      <c r="B12" s="89" t="s">
        <v>98</v>
      </c>
      <c r="C12" s="84"/>
      <c r="D12" s="83"/>
    </row>
    <row r="13" spans="1:4" ht="11.25">
      <c r="A13" s="86">
        <v>5513</v>
      </c>
      <c r="B13" s="89" t="s">
        <v>97</v>
      </c>
      <c r="C13" s="84"/>
      <c r="D13" s="83"/>
    </row>
    <row r="14" spans="1:4" ht="11.25">
      <c r="A14" s="86">
        <v>5514</v>
      </c>
      <c r="B14" s="89" t="s">
        <v>96</v>
      </c>
      <c r="C14" s="84"/>
      <c r="D14" s="83"/>
    </row>
    <row r="15" spans="1:4" ht="11.25">
      <c r="A15" s="86">
        <v>5515</v>
      </c>
      <c r="B15" s="89" t="s">
        <v>95</v>
      </c>
      <c r="C15" s="84"/>
      <c r="D15" s="83"/>
    </row>
    <row r="16" spans="1:4" ht="11.25">
      <c r="A16" s="86">
        <v>5516</v>
      </c>
      <c r="B16" s="89" t="s">
        <v>94</v>
      </c>
      <c r="C16" s="84"/>
      <c r="D16" s="83"/>
    </row>
    <row r="17" spans="1:4" ht="11.25">
      <c r="A17" s="86">
        <v>5517</v>
      </c>
      <c r="B17" s="89" t="s">
        <v>93</v>
      </c>
      <c r="C17" s="84"/>
      <c r="D17" s="83"/>
    </row>
    <row r="18" spans="1:4" ht="11.25">
      <c r="A18" s="86">
        <v>5518</v>
      </c>
      <c r="B18" s="89" t="s">
        <v>92</v>
      </c>
      <c r="C18" s="84"/>
      <c r="D18" s="83"/>
    </row>
    <row r="19" spans="1:4" ht="11.25">
      <c r="A19" s="86">
        <v>5520</v>
      </c>
      <c r="B19" s="89" t="s">
        <v>91</v>
      </c>
      <c r="C19" s="84"/>
      <c r="D19" s="83"/>
    </row>
    <row r="20" spans="1:4" ht="11.25">
      <c r="A20" s="86">
        <v>5521</v>
      </c>
      <c r="B20" s="89" t="s">
        <v>90</v>
      </c>
      <c r="C20" s="84"/>
      <c r="D20" s="83"/>
    </row>
    <row r="21" spans="1:4" ht="11.25">
      <c r="A21" s="86">
        <v>5522</v>
      </c>
      <c r="B21" s="89" t="s">
        <v>89</v>
      </c>
      <c r="C21" s="84"/>
      <c r="D21" s="83"/>
    </row>
    <row r="22" spans="1:4" ht="11.25">
      <c r="A22" s="86">
        <v>5530</v>
      </c>
      <c r="B22" s="89" t="s">
        <v>88</v>
      </c>
      <c r="C22" s="84"/>
      <c r="D22" s="83"/>
    </row>
    <row r="23" spans="1:4" ht="11.25">
      <c r="A23" s="86">
        <v>5531</v>
      </c>
      <c r="B23" s="89" t="s">
        <v>87</v>
      </c>
      <c r="C23" s="84"/>
      <c r="D23" s="83"/>
    </row>
    <row r="24" spans="1:4" ht="11.25">
      <c r="A24" s="86">
        <v>5532</v>
      </c>
      <c r="B24" s="89" t="s">
        <v>86</v>
      </c>
      <c r="C24" s="84"/>
      <c r="D24" s="83"/>
    </row>
    <row r="25" spans="1:4" ht="11.25">
      <c r="A25" s="86">
        <v>5533</v>
      </c>
      <c r="B25" s="89" t="s">
        <v>85</v>
      </c>
      <c r="C25" s="84"/>
      <c r="D25" s="83"/>
    </row>
    <row r="26" spans="1:4" ht="11.25">
      <c r="A26" s="86">
        <v>5534</v>
      </c>
      <c r="B26" s="89" t="s">
        <v>84</v>
      </c>
      <c r="C26" s="84"/>
      <c r="D26" s="83"/>
    </row>
    <row r="27" spans="1:4" ht="11.25">
      <c r="A27" s="86">
        <v>5535</v>
      </c>
      <c r="B27" s="89" t="s">
        <v>83</v>
      </c>
      <c r="C27" s="84"/>
      <c r="D27" s="83"/>
    </row>
    <row r="28" spans="1:4" ht="11.25">
      <c r="A28" s="86">
        <v>5540</v>
      </c>
      <c r="B28" s="89" t="s">
        <v>82</v>
      </c>
      <c r="C28" s="84"/>
      <c r="D28" s="83"/>
    </row>
    <row r="29" spans="1:4" ht="11.25">
      <c r="A29" s="86">
        <v>5541</v>
      </c>
      <c r="B29" s="89" t="s">
        <v>82</v>
      </c>
      <c r="C29" s="84"/>
      <c r="D29" s="83"/>
    </row>
    <row r="30" spans="1:4" ht="11.25">
      <c r="A30" s="86">
        <v>5550</v>
      </c>
      <c r="B30" s="85" t="s">
        <v>81</v>
      </c>
      <c r="C30" s="84"/>
      <c r="D30" s="83"/>
    </row>
    <row r="31" spans="1:4" ht="11.25">
      <c r="A31" s="86">
        <v>5551</v>
      </c>
      <c r="B31" s="85" t="s">
        <v>81</v>
      </c>
      <c r="C31" s="84"/>
      <c r="D31" s="83"/>
    </row>
    <row r="32" spans="1:4" ht="11.25">
      <c r="A32" s="86">
        <v>5590</v>
      </c>
      <c r="B32" s="85" t="s">
        <v>80</v>
      </c>
      <c r="C32" s="84"/>
      <c r="D32" s="83"/>
    </row>
    <row r="33" spans="1:4" ht="11.25">
      <c r="A33" s="86">
        <v>5591</v>
      </c>
      <c r="B33" s="85" t="s">
        <v>79</v>
      </c>
      <c r="C33" s="84"/>
      <c r="D33" s="83"/>
    </row>
    <row r="34" spans="1:4" ht="11.25">
      <c r="A34" s="86">
        <v>5592</v>
      </c>
      <c r="B34" s="85" t="s">
        <v>78</v>
      </c>
      <c r="C34" s="84"/>
      <c r="D34" s="83"/>
    </row>
    <row r="35" spans="1:4" ht="11.25">
      <c r="A35" s="86">
        <v>5593</v>
      </c>
      <c r="B35" s="85" t="s">
        <v>77</v>
      </c>
      <c r="C35" s="84"/>
      <c r="D35" s="83"/>
    </row>
    <row r="36" spans="1:4" ht="11.25">
      <c r="A36" s="86">
        <v>5594</v>
      </c>
      <c r="B36" s="85" t="s">
        <v>76</v>
      </c>
      <c r="C36" s="84"/>
      <c r="D36" s="83"/>
    </row>
    <row r="37" spans="1:4" ht="11.25">
      <c r="A37" s="86">
        <v>5595</v>
      </c>
      <c r="B37" s="85" t="s">
        <v>75</v>
      </c>
      <c r="C37" s="84"/>
      <c r="D37" s="83"/>
    </row>
    <row r="38" spans="1:4" ht="11.25">
      <c r="A38" s="86">
        <v>5596</v>
      </c>
      <c r="B38" s="85" t="s">
        <v>74</v>
      </c>
      <c r="C38" s="84"/>
      <c r="D38" s="83"/>
    </row>
    <row r="39" spans="1:4" ht="11.25">
      <c r="A39" s="86">
        <v>5597</v>
      </c>
      <c r="B39" s="85" t="s">
        <v>73</v>
      </c>
      <c r="C39" s="84"/>
      <c r="D39" s="83"/>
    </row>
    <row r="40" spans="1:4" ht="11.25">
      <c r="A40" s="86">
        <v>5599</v>
      </c>
      <c r="B40" s="85" t="s">
        <v>72</v>
      </c>
      <c r="C40" s="84"/>
      <c r="D40" s="83"/>
    </row>
    <row r="41" spans="1:4" ht="11.25">
      <c r="A41" s="88">
        <v>5600</v>
      </c>
      <c r="B41" s="87" t="s">
        <v>71</v>
      </c>
      <c r="C41" s="84"/>
      <c r="D41" s="83"/>
    </row>
    <row r="42" spans="1:4" ht="11.25">
      <c r="A42" s="86">
        <v>5610</v>
      </c>
      <c r="B42" s="85" t="s">
        <v>70</v>
      </c>
      <c r="C42" s="84"/>
      <c r="D42" s="83"/>
    </row>
    <row r="43" spans="1:4" ht="11.25">
      <c r="A43" s="82">
        <v>5611</v>
      </c>
      <c r="B43" s="81" t="s">
        <v>69</v>
      </c>
      <c r="C43" s="80"/>
      <c r="D43" s="79"/>
    </row>
  </sheetData>
  <sheetProtection/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5" sqref="A5:C5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3" width="17.7109375" style="23" customWidth="1"/>
    <col min="4" max="16384" width="11.421875" style="23" customWidth="1"/>
  </cols>
  <sheetData>
    <row r="1" ht="11.25">
      <c r="A1" s="10" t="s">
        <v>1</v>
      </c>
    </row>
    <row r="2" ht="11.25">
      <c r="A2" s="10"/>
    </row>
    <row r="3" ht="11.25">
      <c r="A3" s="10"/>
    </row>
    <row r="4" ht="11.25">
      <c r="A4" s="10"/>
    </row>
    <row r="5" spans="1:3" ht="11.25" customHeight="1">
      <c r="A5" s="120" t="s">
        <v>7</v>
      </c>
      <c r="B5" s="120"/>
      <c r="C5" s="120" t="s">
        <v>10</v>
      </c>
    </row>
    <row r="6" spans="1:3" ht="11.25">
      <c r="A6" s="101"/>
      <c r="B6" s="101"/>
      <c r="C6" s="100"/>
    </row>
    <row r="7" spans="1:3" ht="15" customHeight="1">
      <c r="A7" s="120" t="s">
        <v>2</v>
      </c>
      <c r="B7" s="120" t="s">
        <v>3</v>
      </c>
      <c r="C7" s="120" t="s">
        <v>29</v>
      </c>
    </row>
    <row r="8" spans="1:3" ht="11.25">
      <c r="A8" s="97">
        <v>900001</v>
      </c>
      <c r="B8" s="99" t="s">
        <v>116</v>
      </c>
      <c r="C8" s="135">
        <v>9231680.83</v>
      </c>
    </row>
    <row r="9" spans="1:3" ht="11.25">
      <c r="A9" s="97">
        <v>900002</v>
      </c>
      <c r="B9" s="96" t="s">
        <v>115</v>
      </c>
      <c r="C9" s="135">
        <f>SUM(C10:C14)</f>
        <v>0</v>
      </c>
    </row>
    <row r="10" spans="1:3" ht="11.25">
      <c r="A10" s="98">
        <v>4320</v>
      </c>
      <c r="B10" s="93" t="s">
        <v>114</v>
      </c>
      <c r="C10" s="136"/>
    </row>
    <row r="11" spans="1:3" ht="22.5">
      <c r="A11" s="98">
        <v>4330</v>
      </c>
      <c r="B11" s="93" t="s">
        <v>113</v>
      </c>
      <c r="C11" s="136"/>
    </row>
    <row r="12" spans="1:3" ht="11.25">
      <c r="A12" s="98">
        <v>4340</v>
      </c>
      <c r="B12" s="93" t="s">
        <v>112</v>
      </c>
      <c r="C12" s="136"/>
    </row>
    <row r="13" spans="1:3" ht="11.25">
      <c r="A13" s="98">
        <v>4399</v>
      </c>
      <c r="B13" s="93" t="s">
        <v>111</v>
      </c>
      <c r="C13" s="136"/>
    </row>
    <row r="14" spans="1:3" ht="11.25">
      <c r="A14" s="92">
        <v>4400</v>
      </c>
      <c r="B14" s="93" t="s">
        <v>110</v>
      </c>
      <c r="C14" s="136"/>
    </row>
    <row r="15" spans="1:3" ht="11.25">
      <c r="A15" s="97">
        <v>900003</v>
      </c>
      <c r="B15" s="96" t="s">
        <v>109</v>
      </c>
      <c r="C15" s="135">
        <f>SUM(C16:C19)</f>
        <v>0</v>
      </c>
    </row>
    <row r="16" spans="1:3" ht="11.25">
      <c r="A16" s="95">
        <v>52</v>
      </c>
      <c r="B16" s="93" t="s">
        <v>108</v>
      </c>
      <c r="C16" s="136"/>
    </row>
    <row r="17" spans="1:3" ht="11.25">
      <c r="A17" s="95">
        <v>62</v>
      </c>
      <c r="B17" s="93" t="s">
        <v>107</v>
      </c>
      <c r="C17" s="136"/>
    </row>
    <row r="18" spans="1:3" ht="11.25">
      <c r="A18" s="94" t="s">
        <v>106</v>
      </c>
      <c r="B18" s="93" t="s">
        <v>105</v>
      </c>
      <c r="C18" s="136"/>
    </row>
    <row r="19" spans="1:3" ht="11.25">
      <c r="A19" s="92">
        <v>4500</v>
      </c>
      <c r="B19" s="91" t="s">
        <v>104</v>
      </c>
      <c r="C19" s="136"/>
    </row>
    <row r="20" spans="1:3" ht="11.25">
      <c r="A20" s="120">
        <v>900004</v>
      </c>
      <c r="B20" s="120" t="s">
        <v>103</v>
      </c>
      <c r="C20" s="121">
        <f>+C8+C9-C15</f>
        <v>9231680.83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3" width="17.7109375" style="4" customWidth="1"/>
    <col min="4" max="16384" width="11.421875" style="23" customWidth="1"/>
  </cols>
  <sheetData>
    <row r="1" ht="11.25">
      <c r="A1" s="10" t="s">
        <v>1</v>
      </c>
    </row>
    <row r="2" ht="11.25">
      <c r="A2" s="10"/>
    </row>
    <row r="3" ht="11.25">
      <c r="A3" s="10"/>
    </row>
    <row r="4" ht="11.25">
      <c r="A4" s="10"/>
    </row>
    <row r="5" spans="1:3" ht="11.25" customHeight="1">
      <c r="A5" s="120" t="s">
        <v>8</v>
      </c>
      <c r="B5" s="120"/>
      <c r="C5" s="120" t="s">
        <v>11</v>
      </c>
    </row>
    <row r="6" spans="1:3" ht="11.25" customHeight="1">
      <c r="A6" s="101"/>
      <c r="B6" s="100"/>
      <c r="C6" s="106"/>
    </row>
    <row r="7" spans="1:3" ht="15" customHeight="1">
      <c r="A7" s="120" t="s">
        <v>2</v>
      </c>
      <c r="B7" s="120" t="s">
        <v>3</v>
      </c>
      <c r="C7" s="120" t="s">
        <v>29</v>
      </c>
    </row>
    <row r="8" spans="1:3" ht="11.25">
      <c r="A8" s="105">
        <v>900001</v>
      </c>
      <c r="B8" s="104" t="s">
        <v>139</v>
      </c>
      <c r="C8" s="137">
        <v>7786074.66</v>
      </c>
    </row>
    <row r="9" spans="1:3" ht="11.25">
      <c r="A9" s="105">
        <v>900002</v>
      </c>
      <c r="B9" s="104" t="s">
        <v>138</v>
      </c>
      <c r="C9" s="137">
        <f>SUM(C10:C26)</f>
        <v>2900</v>
      </c>
    </row>
    <row r="10" spans="1:3" ht="11.25">
      <c r="A10" s="98">
        <v>5100</v>
      </c>
      <c r="B10" s="103" t="s">
        <v>137</v>
      </c>
      <c r="C10" s="138">
        <v>2900</v>
      </c>
    </row>
    <row r="11" spans="1:3" ht="11.25">
      <c r="A11" s="98">
        <v>5200</v>
      </c>
      <c r="B11" s="103" t="s">
        <v>136</v>
      </c>
      <c r="C11" s="138"/>
    </row>
    <row r="12" spans="1:3" ht="11.25">
      <c r="A12" s="98">
        <v>5300</v>
      </c>
      <c r="B12" s="103" t="s">
        <v>135</v>
      </c>
      <c r="C12" s="138"/>
    </row>
    <row r="13" spans="1:3" ht="11.25">
      <c r="A13" s="98">
        <v>5400</v>
      </c>
      <c r="B13" s="103" t="s">
        <v>134</v>
      </c>
      <c r="C13" s="138"/>
    </row>
    <row r="14" spans="1:3" ht="11.25">
      <c r="A14" s="98">
        <v>5500</v>
      </c>
      <c r="B14" s="103" t="s">
        <v>133</v>
      </c>
      <c r="C14" s="138"/>
    </row>
    <row r="15" spans="1:3" ht="11.25">
      <c r="A15" s="98">
        <v>5600</v>
      </c>
      <c r="B15" s="103" t="s">
        <v>132</v>
      </c>
      <c r="C15" s="138"/>
    </row>
    <row r="16" spans="1:3" ht="11.25">
      <c r="A16" s="98">
        <v>5700</v>
      </c>
      <c r="B16" s="103" t="s">
        <v>131</v>
      </c>
      <c r="C16" s="138"/>
    </row>
    <row r="17" spans="1:3" ht="11.25">
      <c r="A17" s="98" t="s">
        <v>130</v>
      </c>
      <c r="B17" s="103" t="s">
        <v>129</v>
      </c>
      <c r="C17" s="138"/>
    </row>
    <row r="18" spans="1:3" ht="11.25">
      <c r="A18" s="98">
        <v>5900</v>
      </c>
      <c r="B18" s="103" t="s">
        <v>128</v>
      </c>
      <c r="C18" s="138"/>
    </row>
    <row r="19" spans="1:3" ht="11.25">
      <c r="A19" s="95">
        <v>6200</v>
      </c>
      <c r="B19" s="103" t="s">
        <v>127</v>
      </c>
      <c r="C19" s="138"/>
    </row>
    <row r="20" spans="1:3" ht="11.25">
      <c r="A20" s="95">
        <v>7200</v>
      </c>
      <c r="B20" s="103" t="s">
        <v>126</v>
      </c>
      <c r="C20" s="138"/>
    </row>
    <row r="21" spans="1:3" ht="11.25">
      <c r="A21" s="95">
        <v>7300</v>
      </c>
      <c r="B21" s="103" t="s">
        <v>125</v>
      </c>
      <c r="C21" s="138"/>
    </row>
    <row r="22" spans="1:3" ht="11.25">
      <c r="A22" s="95">
        <v>7500</v>
      </c>
      <c r="B22" s="103" t="s">
        <v>124</v>
      </c>
      <c r="C22" s="138"/>
    </row>
    <row r="23" spans="1:3" ht="11.25">
      <c r="A23" s="95">
        <v>7900</v>
      </c>
      <c r="B23" s="103" t="s">
        <v>123</v>
      </c>
      <c r="C23" s="138"/>
    </row>
    <row r="24" spans="1:3" ht="11.25">
      <c r="A24" s="95">
        <v>9100</v>
      </c>
      <c r="B24" s="103" t="s">
        <v>122</v>
      </c>
      <c r="C24" s="138"/>
    </row>
    <row r="25" spans="1:3" ht="11.25">
      <c r="A25" s="95">
        <v>9900</v>
      </c>
      <c r="B25" s="103" t="s">
        <v>121</v>
      </c>
      <c r="C25" s="138"/>
    </row>
    <row r="26" spans="1:3" ht="11.25">
      <c r="A26" s="95">
        <v>7400</v>
      </c>
      <c r="B26" s="102" t="s">
        <v>120</v>
      </c>
      <c r="C26" s="138"/>
    </row>
    <row r="27" spans="1:3" ht="11.25">
      <c r="A27" s="105">
        <v>900003</v>
      </c>
      <c r="B27" s="104" t="s">
        <v>119</v>
      </c>
      <c r="C27" s="137">
        <f>SUM(C28:C34)</f>
        <v>0</v>
      </c>
    </row>
    <row r="28" spans="1:3" ht="22.5">
      <c r="A28" s="98">
        <v>5510</v>
      </c>
      <c r="B28" s="103" t="s">
        <v>100</v>
      </c>
      <c r="C28" s="138"/>
    </row>
    <row r="29" spans="1:3" ht="11.25">
      <c r="A29" s="98">
        <v>5520</v>
      </c>
      <c r="B29" s="103" t="s">
        <v>91</v>
      </c>
      <c r="C29" s="138"/>
    </row>
    <row r="30" spans="1:3" ht="11.25">
      <c r="A30" s="98">
        <v>5530</v>
      </c>
      <c r="B30" s="103" t="s">
        <v>88</v>
      </c>
      <c r="C30" s="138"/>
    </row>
    <row r="31" spans="1:3" ht="22.5">
      <c r="A31" s="98">
        <v>5540</v>
      </c>
      <c r="B31" s="103" t="s">
        <v>82</v>
      </c>
      <c r="C31" s="138"/>
    </row>
    <row r="32" spans="1:3" ht="11.25">
      <c r="A32" s="98">
        <v>5550</v>
      </c>
      <c r="B32" s="103" t="s">
        <v>81</v>
      </c>
      <c r="C32" s="138"/>
    </row>
    <row r="33" spans="1:3" ht="11.25">
      <c r="A33" s="98">
        <v>5590</v>
      </c>
      <c r="B33" s="103" t="s">
        <v>80</v>
      </c>
      <c r="C33" s="138"/>
    </row>
    <row r="34" spans="1:3" ht="11.25">
      <c r="A34" s="98">
        <v>5600</v>
      </c>
      <c r="B34" s="102" t="s">
        <v>118</v>
      </c>
      <c r="C34" s="138"/>
    </row>
    <row r="35" spans="1:3" ht="11.25">
      <c r="A35" s="120">
        <v>900004</v>
      </c>
      <c r="B35" s="120" t="s">
        <v>117</v>
      </c>
      <c r="C35" s="121">
        <f>+C8-C9+C27</f>
        <v>7783174.66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 horizontalCentered="1"/>
  <pageMargins left="0.4724409448818898" right="0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7" width="17.7109375" style="4" customWidth="1"/>
    <col min="8" max="9" width="18.7109375" style="23" customWidth="1"/>
    <col min="10" max="10" width="11.421875" style="23" customWidth="1"/>
    <col min="11" max="16384" width="11.421875" style="23" customWidth="1"/>
  </cols>
  <sheetData>
    <row r="1" spans="1:9" ht="11.25">
      <c r="A1" s="1" t="s">
        <v>1</v>
      </c>
      <c r="B1" s="1"/>
      <c r="I1" s="3"/>
    </row>
    <row r="2" spans="1:2" ht="11.25">
      <c r="A2" s="1" t="s">
        <v>9</v>
      </c>
      <c r="B2" s="1"/>
    </row>
    <row r="3" ht="11.25">
      <c r="J3" s="5"/>
    </row>
    <row r="4" ht="11.25">
      <c r="J4" s="5"/>
    </row>
    <row r="5" spans="1:9" ht="11.25" customHeight="1">
      <c r="A5" s="120" t="s">
        <v>34</v>
      </c>
      <c r="B5" s="120"/>
      <c r="E5" s="40"/>
      <c r="F5" s="40"/>
      <c r="I5" s="120" t="s">
        <v>30</v>
      </c>
    </row>
    <row r="6" spans="1:6" ht="11.25">
      <c r="A6" s="41"/>
      <c r="B6" s="41"/>
      <c r="C6" s="40"/>
      <c r="D6" s="40"/>
      <c r="E6" s="40"/>
      <c r="F6" s="40"/>
    </row>
    <row r="7" spans="1:9" ht="15" customHeight="1">
      <c r="A7" s="120" t="s">
        <v>2</v>
      </c>
      <c r="B7" s="120" t="s">
        <v>3</v>
      </c>
      <c r="C7" s="120" t="s">
        <v>29</v>
      </c>
      <c r="D7" s="120" t="s">
        <v>28</v>
      </c>
      <c r="E7" s="120" t="s">
        <v>27</v>
      </c>
      <c r="F7" s="120" t="s">
        <v>26</v>
      </c>
      <c r="G7" s="120" t="s">
        <v>25</v>
      </c>
      <c r="H7" s="120" t="s">
        <v>24</v>
      </c>
      <c r="I7" s="120" t="s">
        <v>23</v>
      </c>
    </row>
    <row r="8" spans="1:9" ht="45">
      <c r="A8" s="115" t="s">
        <v>143</v>
      </c>
      <c r="B8" s="45" t="s">
        <v>144</v>
      </c>
      <c r="C8" s="123">
        <f>11250-750-750-750-750-750-750-750-750-750-750-750-750-750</f>
        <v>1500</v>
      </c>
      <c r="D8" s="123">
        <f>11250-750-750-750-750-750-750-750-750-750-750-750-750-750</f>
        <v>1500</v>
      </c>
      <c r="E8" s="124"/>
      <c r="F8" s="124"/>
      <c r="G8" s="43"/>
      <c r="H8" s="38" t="s">
        <v>145</v>
      </c>
      <c r="I8" s="42" t="s">
        <v>146</v>
      </c>
    </row>
    <row r="9" spans="1:9" ht="45">
      <c r="A9" s="115" t="s">
        <v>143</v>
      </c>
      <c r="B9" s="45" t="s">
        <v>147</v>
      </c>
      <c r="C9" s="123">
        <f>10500-750-750-750-750-750-750-750-750-750-750-750-750-750</f>
        <v>750</v>
      </c>
      <c r="D9" s="123">
        <f>10500-750-750-750-750-750-750-750-750-750-750-750-750-750</f>
        <v>750</v>
      </c>
      <c r="E9" s="124"/>
      <c r="F9" s="124"/>
      <c r="G9" s="43"/>
      <c r="H9" s="38" t="s">
        <v>145</v>
      </c>
      <c r="I9" s="42" t="s">
        <v>146</v>
      </c>
    </row>
    <row r="10" spans="1:9" ht="45">
      <c r="A10" s="115" t="s">
        <v>143</v>
      </c>
      <c r="B10" s="45" t="s">
        <v>262</v>
      </c>
      <c r="C10" s="123">
        <f>4800-400-400-400-400-400-400-400-400</f>
        <v>1600</v>
      </c>
      <c r="D10" s="123">
        <f>4800-400-400-400-400-400-400-400-400</f>
        <v>1600</v>
      </c>
      <c r="E10" s="124"/>
      <c r="F10" s="124"/>
      <c r="G10" s="43"/>
      <c r="H10" s="38" t="s">
        <v>145</v>
      </c>
      <c r="I10" s="42" t="s">
        <v>263</v>
      </c>
    </row>
    <row r="11" spans="1:9" ht="11.25">
      <c r="A11" s="115"/>
      <c r="B11" s="45"/>
      <c r="C11" s="123"/>
      <c r="D11" s="123"/>
      <c r="E11" s="124"/>
      <c r="F11" s="124"/>
      <c r="G11" s="43"/>
      <c r="H11" s="38"/>
      <c r="I11" s="42"/>
    </row>
    <row r="12" spans="1:9" ht="11.25">
      <c r="A12" s="115"/>
      <c r="B12" s="45"/>
      <c r="C12" s="123"/>
      <c r="D12" s="123"/>
      <c r="E12" s="124"/>
      <c r="F12" s="124"/>
      <c r="G12" s="43"/>
      <c r="H12" s="38"/>
      <c r="I12" s="42"/>
    </row>
    <row r="13" spans="1:9" ht="11.25">
      <c r="A13" s="115"/>
      <c r="B13" s="45"/>
      <c r="C13" s="123"/>
      <c r="D13" s="123"/>
      <c r="E13" s="124"/>
      <c r="F13" s="124"/>
      <c r="G13" s="43"/>
      <c r="H13" s="38"/>
      <c r="I13" s="42"/>
    </row>
    <row r="14" spans="1:9" ht="11.25">
      <c r="A14" s="115"/>
      <c r="B14" s="45"/>
      <c r="C14" s="123"/>
      <c r="D14" s="124"/>
      <c r="E14" s="124"/>
      <c r="F14" s="124"/>
      <c r="G14" s="43"/>
      <c r="H14" s="38"/>
      <c r="I14" s="42"/>
    </row>
    <row r="15" spans="1:9" ht="11.25">
      <c r="A15" s="121"/>
      <c r="B15" s="121" t="s">
        <v>33</v>
      </c>
      <c r="C15" s="121">
        <f>SUM(C8:C14)</f>
        <v>3850</v>
      </c>
      <c r="D15" s="121">
        <f>SUM(D8:D14)</f>
        <v>3850</v>
      </c>
      <c r="E15" s="121">
        <f>SUM(E8:E14)</f>
        <v>0</v>
      </c>
      <c r="F15" s="121">
        <f>SUM(F8:F14)</f>
        <v>0</v>
      </c>
      <c r="G15" s="121">
        <f>SUM(G8:G14)</f>
        <v>0</v>
      </c>
      <c r="H15" s="121"/>
      <c r="I15" s="121"/>
    </row>
    <row r="16" spans="1:9" ht="11.25">
      <c r="A16" s="18"/>
      <c r="B16" s="18"/>
      <c r="C16" s="28"/>
      <c r="D16" s="28"/>
      <c r="E16" s="28"/>
      <c r="F16" s="28"/>
      <c r="G16" s="28"/>
      <c r="H16" s="18"/>
      <c r="I16" s="18"/>
    </row>
    <row r="17" spans="1:9" ht="11.25">
      <c r="A17" s="18"/>
      <c r="B17" s="18"/>
      <c r="C17" s="28"/>
      <c r="D17" s="28"/>
      <c r="E17" s="28"/>
      <c r="F17" s="28"/>
      <c r="G17" s="28"/>
      <c r="H17" s="18"/>
      <c r="I17" s="18"/>
    </row>
    <row r="18" spans="1:9" ht="11.25" customHeight="1">
      <c r="A18" s="121" t="s">
        <v>32</v>
      </c>
      <c r="B18" s="121"/>
      <c r="E18" s="40"/>
      <c r="F18" s="40"/>
      <c r="I18" s="121" t="s">
        <v>30</v>
      </c>
    </row>
    <row r="19" spans="1:6" ht="11.25">
      <c r="A19" s="41"/>
      <c r="B19" s="41"/>
      <c r="C19" s="40"/>
      <c r="D19" s="40"/>
      <c r="E19" s="40"/>
      <c r="F19" s="40"/>
    </row>
    <row r="20" spans="1:9" ht="15" customHeight="1">
      <c r="A20" s="121" t="s">
        <v>2</v>
      </c>
      <c r="B20" s="121" t="s">
        <v>3</v>
      </c>
      <c r="C20" s="121" t="s">
        <v>29</v>
      </c>
      <c r="D20" s="121" t="s">
        <v>28</v>
      </c>
      <c r="E20" s="121" t="s">
        <v>27</v>
      </c>
      <c r="F20" s="121" t="s">
        <v>26</v>
      </c>
      <c r="G20" s="121" t="s">
        <v>25</v>
      </c>
      <c r="H20" s="121" t="s">
        <v>24</v>
      </c>
      <c r="I20" s="121" t="s">
        <v>23</v>
      </c>
    </row>
    <row r="21" spans="1:9" ht="22.5">
      <c r="A21" s="115" t="s">
        <v>148</v>
      </c>
      <c r="B21" s="45" t="s">
        <v>149</v>
      </c>
      <c r="C21" s="24">
        <v>3000</v>
      </c>
      <c r="D21" s="24">
        <v>3000</v>
      </c>
      <c r="E21" s="44"/>
      <c r="F21" s="44"/>
      <c r="G21" s="43"/>
      <c r="H21" s="38" t="s">
        <v>150</v>
      </c>
      <c r="I21" s="38" t="s">
        <v>151</v>
      </c>
    </row>
    <row r="22" spans="1:9" ht="11.25">
      <c r="A22" s="25"/>
      <c r="B22" s="25"/>
      <c r="C22" s="24"/>
      <c r="D22" s="39"/>
      <c r="E22" s="39"/>
      <c r="F22" s="39"/>
      <c r="G22" s="39"/>
      <c r="H22" s="38"/>
      <c r="I22" s="38"/>
    </row>
    <row r="23" spans="1:9" ht="11.25">
      <c r="A23" s="25"/>
      <c r="B23" s="25"/>
      <c r="C23" s="24"/>
      <c r="D23" s="39"/>
      <c r="E23" s="39"/>
      <c r="F23" s="39"/>
      <c r="G23" s="39"/>
      <c r="H23" s="38"/>
      <c r="I23" s="38"/>
    </row>
    <row r="24" spans="1:9" ht="11.25">
      <c r="A24" s="25"/>
      <c r="B24" s="25"/>
      <c r="C24" s="24"/>
      <c r="D24" s="39"/>
      <c r="E24" s="39"/>
      <c r="F24" s="39"/>
      <c r="G24" s="39"/>
      <c r="H24" s="38"/>
      <c r="I24" s="38"/>
    </row>
    <row r="25" spans="1:9" ht="11.25">
      <c r="A25" s="121"/>
      <c r="B25" s="121" t="s">
        <v>31</v>
      </c>
      <c r="C25" s="121">
        <f>SUM(C21:C24)</f>
        <v>3000</v>
      </c>
      <c r="D25" s="121">
        <f>SUM(D21:D24)</f>
        <v>3000</v>
      </c>
      <c r="E25" s="121">
        <f>SUM(E21:E24)</f>
        <v>0</v>
      </c>
      <c r="F25" s="121">
        <f>SUM(F21:F24)</f>
        <v>0</v>
      </c>
      <c r="G25" s="121">
        <f>SUM(G21:G24)</f>
        <v>0</v>
      </c>
      <c r="H25" s="121"/>
      <c r="I25" s="121"/>
    </row>
    <row r="92" spans="1:8" ht="11.25">
      <c r="A92" s="8"/>
      <c r="B92" s="8"/>
      <c r="C92" s="9"/>
      <c r="D92" s="9"/>
      <c r="E92" s="9"/>
      <c r="F92" s="9"/>
      <c r="G92" s="9"/>
      <c r="H92" s="8"/>
    </row>
    <row r="93" spans="1:2" ht="11.25">
      <c r="A93" s="21"/>
      <c r="B93" s="22"/>
    </row>
    <row r="94" spans="1:2" ht="11.25">
      <c r="A94" s="21"/>
      <c r="B94" s="22"/>
    </row>
    <row r="95" spans="1:2" ht="11.25">
      <c r="A95" s="21"/>
      <c r="B95" s="22"/>
    </row>
    <row r="96" spans="1:2" ht="11.25">
      <c r="A96" s="21"/>
      <c r="B96" s="22"/>
    </row>
    <row r="97" spans="1:2" ht="11.25">
      <c r="A97" s="21"/>
      <c r="B97" s="22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"/>
    <dataValidation allowBlank="1" showInputMessage="1" showErrorMessage="1" prompt="Corresponde al nombre o descripción de la cuenta de acuerdo al Plan de Cuentas emitido por el CONAC." sqref="B7 B20"/>
    <dataValidation allowBlank="1" showInputMessage="1" showErrorMessage="1" prompt="Importe de la cuentas por cobrar con fecha de vencimiento de 1 a 90 días." sqref="D7 D20"/>
    <dataValidation allowBlank="1" showInputMessage="1" showErrorMessage="1" prompt="Importe de la cuentas por cobrar con fecha de vencimiento de 91 a 180 días." sqref="E7 E20"/>
    <dataValidation allowBlank="1" showInputMessage="1" showErrorMessage="1" prompt="Importe de la cuentas por cobrar con fecha de vencimiento de 181 a 365 días." sqref="F7 F20"/>
    <dataValidation allowBlank="1" showInputMessage="1" showErrorMessage="1" prompt="Importe de la cuentas por cobrar con vencimiento mayor a 365 días." sqref="G7 G20"/>
    <dataValidation allowBlank="1" showInputMessage="1" showErrorMessage="1" prompt="Informar sobre caraterísticas cualitativas de la cuenta, ejemplo: acciones implementadas para su recuperación, causas de la demora en su recuperación." sqref="H7 H20"/>
    <dataValidation allowBlank="1" showInputMessage="1" showErrorMessage="1" prompt="Indicar si el deudor ya sobrepasó el plazo estipulado para pago, 90, 180 o 365 días." sqref="I7 I20"/>
  </dataValidations>
  <printOptions/>
  <pageMargins left="0.7" right="0.7" top="0.75" bottom="0.75" header="0.3" footer="0.3"/>
  <pageSetup fitToHeight="1" fitToWidth="1" horizontalDpi="600" verticalDpi="600" orientation="portrait" scale="45" r:id="rId1"/>
  <ignoredErrors>
    <ignoredError sqref="A8 A21 A9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zoomScalePageLayoutView="0" workbookViewId="0" topLeftCell="A1">
      <selection activeCell="A7" sqref="A7:B7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5" width="17.7109375" style="4" customWidth="1"/>
    <col min="6" max="7" width="17.7109375" style="23" customWidth="1"/>
    <col min="8" max="8" width="8.7109375" style="23" customWidth="1"/>
    <col min="9" max="16384" width="11.421875" style="23" customWidth="1"/>
  </cols>
  <sheetData>
    <row r="1" spans="1:6" ht="11.25">
      <c r="A1" s="1" t="s">
        <v>1</v>
      </c>
      <c r="B1" s="1"/>
      <c r="C1" s="31"/>
      <c r="D1" s="31"/>
      <c r="E1" s="31"/>
      <c r="F1" s="3"/>
    </row>
    <row r="2" spans="1:6" ht="11.25">
      <c r="A2" s="1" t="s">
        <v>9</v>
      </c>
      <c r="B2" s="1"/>
      <c r="C2" s="31"/>
      <c r="D2" s="31"/>
      <c r="E2" s="31"/>
      <c r="F2" s="30"/>
    </row>
    <row r="3" ht="11.25">
      <c r="F3" s="30"/>
    </row>
    <row r="4" ht="11.25">
      <c r="F4" s="30"/>
    </row>
    <row r="5" spans="1:6" ht="11.25">
      <c r="A5" s="18"/>
      <c r="B5" s="18"/>
      <c r="C5" s="28"/>
      <c r="D5" s="28"/>
      <c r="E5" s="28"/>
      <c r="F5" s="18"/>
    </row>
    <row r="6" spans="1:6" ht="11.25">
      <c r="A6" s="18"/>
      <c r="B6" s="18"/>
      <c r="C6" s="28"/>
      <c r="D6" s="28"/>
      <c r="E6" s="28"/>
      <c r="F6" s="18"/>
    </row>
    <row r="7" spans="1:6" ht="11.25" customHeight="1">
      <c r="A7" s="120" t="s">
        <v>42</v>
      </c>
      <c r="B7" s="120"/>
      <c r="C7" s="49"/>
      <c r="D7" s="49"/>
      <c r="E7" s="49"/>
      <c r="F7" s="120" t="s">
        <v>38</v>
      </c>
    </row>
    <row r="8" spans="1:3" ht="12.75" customHeight="1">
      <c r="A8" s="46"/>
      <c r="B8" s="46"/>
      <c r="C8" s="27"/>
    </row>
    <row r="9" spans="1:6" ht="15" customHeight="1">
      <c r="A9" s="120" t="s">
        <v>2</v>
      </c>
      <c r="B9" s="120" t="s">
        <v>3</v>
      </c>
      <c r="C9" s="120" t="s">
        <v>4</v>
      </c>
      <c r="D9" s="120" t="s">
        <v>5</v>
      </c>
      <c r="E9" s="120" t="s">
        <v>6</v>
      </c>
      <c r="F9" s="120" t="s">
        <v>37</v>
      </c>
    </row>
    <row r="10" spans="1:6" ht="11.25">
      <c r="A10" s="116" t="s">
        <v>152</v>
      </c>
      <c r="B10" s="25" t="s">
        <v>153</v>
      </c>
      <c r="C10" s="123">
        <v>176945.76</v>
      </c>
      <c r="D10" s="123">
        <v>168060.23</v>
      </c>
      <c r="E10" s="123">
        <v>-8885.53</v>
      </c>
      <c r="F10" s="38" t="s">
        <v>164</v>
      </c>
    </row>
    <row r="11" spans="1:6" ht="11.25">
      <c r="A11" s="116" t="s">
        <v>154</v>
      </c>
      <c r="B11" s="25" t="s">
        <v>155</v>
      </c>
      <c r="C11" s="123">
        <v>726467.48</v>
      </c>
      <c r="D11" s="123">
        <v>565395.66</v>
      </c>
      <c r="E11" s="123">
        <v>-161071.82</v>
      </c>
      <c r="F11" s="38" t="s">
        <v>164</v>
      </c>
    </row>
    <row r="12" spans="1:6" ht="11.25">
      <c r="A12" s="116" t="s">
        <v>156</v>
      </c>
      <c r="B12" s="25" t="s">
        <v>157</v>
      </c>
      <c r="C12" s="124">
        <v>999</v>
      </c>
      <c r="D12" s="124">
        <v>999</v>
      </c>
      <c r="E12" s="124">
        <v>0</v>
      </c>
      <c r="F12" s="38" t="s">
        <v>164</v>
      </c>
    </row>
    <row r="13" spans="1:6" ht="11.25">
      <c r="A13" s="116" t="s">
        <v>158</v>
      </c>
      <c r="B13" s="25" t="s">
        <v>159</v>
      </c>
      <c r="C13" s="123">
        <v>1023675</v>
      </c>
      <c r="D13" s="123">
        <v>1023675</v>
      </c>
      <c r="E13" s="124">
        <v>0</v>
      </c>
      <c r="F13" s="38" t="s">
        <v>164</v>
      </c>
    </row>
    <row r="14" spans="1:6" ht="11.25">
      <c r="A14" s="116"/>
      <c r="B14" s="38"/>
      <c r="C14" s="124"/>
      <c r="D14" s="124"/>
      <c r="E14" s="124"/>
      <c r="F14" s="38"/>
    </row>
    <row r="15" spans="1:6" ht="11.25">
      <c r="A15" s="116"/>
      <c r="B15" s="38"/>
      <c r="C15" s="124"/>
      <c r="D15" s="124"/>
      <c r="E15" s="124"/>
      <c r="F15" s="38"/>
    </row>
    <row r="16" spans="1:6" ht="11.25">
      <c r="A16" s="116"/>
      <c r="B16" s="38"/>
      <c r="C16" s="124"/>
      <c r="D16" s="124"/>
      <c r="E16" s="124"/>
      <c r="F16" s="38"/>
    </row>
    <row r="17" spans="1:6" ht="11.25">
      <c r="A17" s="116"/>
      <c r="B17" s="38"/>
      <c r="C17" s="124"/>
      <c r="D17" s="124"/>
      <c r="E17" s="124"/>
      <c r="F17" s="38"/>
    </row>
    <row r="18" spans="1:6" ht="11.25">
      <c r="A18" s="120"/>
      <c r="B18" s="120" t="s">
        <v>41</v>
      </c>
      <c r="C18" s="121">
        <f>SUM(C10:C17)</f>
        <v>1928087.24</v>
      </c>
      <c r="D18" s="121">
        <f>SUM(D10:D17)</f>
        <v>1758129.8900000001</v>
      </c>
      <c r="E18" s="121">
        <f>SUM(E10:E17)</f>
        <v>-169957.35</v>
      </c>
      <c r="F18" s="120"/>
    </row>
    <row r="19" spans="1:6" s="5" customFormat="1" ht="11.25">
      <c r="A19" s="17"/>
      <c r="B19" s="17"/>
      <c r="C19" s="7"/>
      <c r="D19" s="7"/>
      <c r="E19" s="7"/>
      <c r="F19" s="7"/>
    </row>
    <row r="20" spans="1:6" s="5" customFormat="1" ht="8.25" customHeight="1">
      <c r="A20" s="17"/>
      <c r="B20" s="17"/>
      <c r="C20" s="7"/>
      <c r="D20" s="7"/>
      <c r="E20" s="7"/>
      <c r="F20" s="7"/>
    </row>
    <row r="23" spans="1:7" ht="11.25">
      <c r="A23" s="120" t="s">
        <v>40</v>
      </c>
      <c r="B23" s="120"/>
      <c r="C23" s="49"/>
      <c r="D23" s="49"/>
      <c r="E23" s="49"/>
      <c r="G23" s="121" t="s">
        <v>38</v>
      </c>
    </row>
    <row r="24" spans="1:3" ht="11.25">
      <c r="A24" s="46"/>
      <c r="B24" s="46"/>
      <c r="C24" s="27"/>
    </row>
    <row r="25" spans="1:8" ht="27.75" customHeight="1">
      <c r="A25" s="120" t="s">
        <v>2</v>
      </c>
      <c r="B25" s="120" t="s">
        <v>3</v>
      </c>
      <c r="C25" s="121" t="s">
        <v>4</v>
      </c>
      <c r="D25" s="121" t="s">
        <v>5</v>
      </c>
      <c r="E25" s="121" t="s">
        <v>6</v>
      </c>
      <c r="F25" s="120" t="s">
        <v>37</v>
      </c>
      <c r="G25" s="121" t="s">
        <v>36</v>
      </c>
      <c r="H25" s="120" t="s">
        <v>35</v>
      </c>
    </row>
    <row r="26" spans="1:8" ht="11.25">
      <c r="A26" s="116" t="s">
        <v>160</v>
      </c>
      <c r="B26" s="38" t="s">
        <v>161</v>
      </c>
      <c r="C26" s="124">
        <v>-36520.45</v>
      </c>
      <c r="D26" s="124">
        <v>-36520.45</v>
      </c>
      <c r="E26" s="124">
        <v>0</v>
      </c>
      <c r="F26" s="38" t="s">
        <v>164</v>
      </c>
      <c r="G26" s="38" t="s">
        <v>165</v>
      </c>
      <c r="H26" s="108">
        <v>0.1</v>
      </c>
    </row>
    <row r="27" spans="1:8" ht="11.25">
      <c r="A27" s="116" t="s">
        <v>162</v>
      </c>
      <c r="B27" s="38" t="s">
        <v>155</v>
      </c>
      <c r="C27" s="124">
        <v>-390960.14</v>
      </c>
      <c r="D27" s="124">
        <v>-342924.27</v>
      </c>
      <c r="E27" s="124">
        <v>48035.87</v>
      </c>
      <c r="F27" s="38" t="s">
        <v>164</v>
      </c>
      <c r="G27" s="38" t="s">
        <v>165</v>
      </c>
      <c r="H27" s="108">
        <v>0.3</v>
      </c>
    </row>
    <row r="28" spans="1:8" ht="11.25">
      <c r="A28" s="116" t="s">
        <v>163</v>
      </c>
      <c r="B28" s="38" t="s">
        <v>159</v>
      </c>
      <c r="C28" s="124">
        <v>-474108.25</v>
      </c>
      <c r="D28" s="124">
        <v>-474108.25</v>
      </c>
      <c r="E28" s="124">
        <v>0</v>
      </c>
      <c r="F28" s="38" t="s">
        <v>164</v>
      </c>
      <c r="G28" s="38" t="s">
        <v>165</v>
      </c>
      <c r="H28" s="108">
        <v>0.25</v>
      </c>
    </row>
    <row r="29" spans="1:8" ht="11.25">
      <c r="A29" s="116"/>
      <c r="B29" s="38"/>
      <c r="C29" s="123"/>
      <c r="D29" s="124"/>
      <c r="E29" s="124"/>
      <c r="F29" s="38"/>
      <c r="G29" s="38"/>
      <c r="H29" s="38"/>
    </row>
    <row r="30" spans="1:8" ht="11.25">
      <c r="A30" s="120"/>
      <c r="B30" s="120" t="s">
        <v>39</v>
      </c>
      <c r="C30" s="121">
        <f>SUM(C26:C29)</f>
        <v>-901588.8400000001</v>
      </c>
      <c r="D30" s="121">
        <f>SUM(D26:D29)</f>
        <v>-853552.97</v>
      </c>
      <c r="E30" s="121">
        <f>SUM(E26:E29)</f>
        <v>48035.87</v>
      </c>
      <c r="F30" s="120"/>
      <c r="G30" s="121"/>
      <c r="H30" s="120"/>
    </row>
  </sheetData>
  <sheetProtection/>
  <dataValidations count="8">
    <dataValidation allowBlank="1" showInputMessage="1" showErrorMessage="1" prompt="Importe final del periodo que corresponde la información financiera trimestral que se presenta." sqref="D9 D25"/>
    <dataValidation allowBlank="1" showInputMessage="1" showErrorMessage="1" prompt="Saldo al 31 de diciembre del año anterior del ejercio que se presenta." sqref="C9 C25"/>
    <dataValidation allowBlank="1" showInputMessage="1" showErrorMessage="1" prompt="Corresponde al número de la cuenta de acuerdo al Plan de Cuentas emitido por el CONAC (DOF 23/12/2015)." sqref="A9 A25"/>
    <dataValidation allowBlank="1" showInputMessage="1" showErrorMessage="1" prompt="Indicar la tasa de aplicación." sqref="H25"/>
    <dataValidation allowBlank="1" showInputMessage="1" showErrorMessage="1" prompt="Indicar el método de depreciación." sqref="G25"/>
    <dataValidation allowBlank="1" showInputMessage="1" showErrorMessage="1" prompt="Corresponde al nombre o descripción de la cuenta de acuerdo al Plan de Cuentas emitido por el CONAC." sqref="B9 B25"/>
    <dataValidation allowBlank="1" showInputMessage="1" showErrorMessage="1" prompt="Diferencia entre el saldo final y el inicial presentados." sqref="E9 E25"/>
    <dataValidation allowBlank="1" showInputMessage="1" showErrorMessage="1" prompt="Criterio para la aplicación de depreciación: anual, mensual, trimestral, etc." sqref="F9 F25"/>
  </dataValidations>
  <printOptions horizontalCentered="1"/>
  <pageMargins left="0.7874015748031497" right="0" top="0.7480314960629921" bottom="0.7480314960629921" header="0.31496062992125984" footer="0.31496062992125984"/>
  <pageSetup fitToHeight="1" fitToWidth="1" horizontalDpi="600" verticalDpi="600" orientation="portrait" scale="56" r:id="rId1"/>
  <ignoredErrors>
    <ignoredError sqref="A10:A13 A26:A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A5" sqref="A5:B5"/>
    </sheetView>
  </sheetViews>
  <sheetFormatPr defaultColWidth="13.7109375" defaultRowHeight="15"/>
  <cols>
    <col min="1" max="1" width="20.7109375" style="23" customWidth="1"/>
    <col min="2" max="2" width="50.7109375" style="23" customWidth="1"/>
    <col min="3" max="7" width="17.7109375" style="4" customWidth="1"/>
    <col min="8" max="8" width="27.28125" style="23" customWidth="1"/>
    <col min="9" max="16384" width="13.7109375" style="23" customWidth="1"/>
  </cols>
  <sheetData>
    <row r="1" spans="1:8" ht="11.25" customHeight="1">
      <c r="A1" s="1" t="s">
        <v>1</v>
      </c>
      <c r="B1" s="1"/>
      <c r="C1" s="31"/>
      <c r="D1" s="31"/>
      <c r="E1" s="31"/>
      <c r="F1" s="31"/>
      <c r="G1" s="31"/>
      <c r="H1" s="3"/>
    </row>
    <row r="2" spans="1:8" ht="11.25">
      <c r="A2" s="1" t="s">
        <v>9</v>
      </c>
      <c r="B2" s="1"/>
      <c r="C2" s="31"/>
      <c r="D2" s="31"/>
      <c r="E2" s="31"/>
      <c r="F2" s="31"/>
      <c r="G2" s="31"/>
      <c r="H2" s="4"/>
    </row>
    <row r="3" ht="11.25">
      <c r="H3" s="4"/>
    </row>
    <row r="4" ht="11.25">
      <c r="H4" s="4"/>
    </row>
    <row r="5" spans="1:8" ht="11.25" customHeight="1">
      <c r="A5" s="120" t="s">
        <v>45</v>
      </c>
      <c r="B5" s="120"/>
      <c r="C5" s="12"/>
      <c r="D5" s="12"/>
      <c r="E5" s="12"/>
      <c r="F5" s="12"/>
      <c r="G5" s="12"/>
      <c r="H5" s="120" t="s">
        <v>43</v>
      </c>
    </row>
    <row r="6" ht="11.25">
      <c r="A6" s="48"/>
    </row>
    <row r="7" spans="1:8" ht="15" customHeight="1">
      <c r="A7" s="120" t="s">
        <v>2</v>
      </c>
      <c r="B7" s="120" t="s">
        <v>3</v>
      </c>
      <c r="C7" s="120" t="s">
        <v>14</v>
      </c>
      <c r="D7" s="120" t="s">
        <v>28</v>
      </c>
      <c r="E7" s="120" t="s">
        <v>27</v>
      </c>
      <c r="F7" s="120" t="s">
        <v>26</v>
      </c>
      <c r="G7" s="120" t="s">
        <v>25</v>
      </c>
      <c r="H7" s="120" t="s">
        <v>24</v>
      </c>
    </row>
    <row r="8" spans="1:8" ht="11.25">
      <c r="A8" s="116" t="s">
        <v>166</v>
      </c>
      <c r="B8" s="25" t="s">
        <v>167</v>
      </c>
      <c r="C8" s="123">
        <f>38947+38759+38687</f>
        <v>116393</v>
      </c>
      <c r="D8" s="123"/>
      <c r="E8" s="123"/>
      <c r="F8" s="123"/>
      <c r="G8" s="123"/>
      <c r="H8" s="53" t="s">
        <v>268</v>
      </c>
    </row>
    <row r="9" spans="1:8" ht="11.25">
      <c r="A9" s="116" t="s">
        <v>168</v>
      </c>
      <c r="B9" s="25" t="s">
        <v>169</v>
      </c>
      <c r="C9" s="123">
        <f>1967+302+2269+1528</f>
        <v>6066</v>
      </c>
      <c r="D9" s="123"/>
      <c r="E9" s="123"/>
      <c r="F9" s="123"/>
      <c r="G9" s="123"/>
      <c r="H9" s="53" t="s">
        <v>268</v>
      </c>
    </row>
    <row r="10" spans="1:8" ht="11.25">
      <c r="A10" s="116" t="s">
        <v>170</v>
      </c>
      <c r="B10" s="25" t="s">
        <v>171</v>
      </c>
      <c r="C10" s="123">
        <f>7964.5+7964.5</f>
        <v>15929</v>
      </c>
      <c r="D10" s="123"/>
      <c r="E10" s="123"/>
      <c r="F10" s="123"/>
      <c r="G10" s="123"/>
      <c r="H10" s="53" t="s">
        <v>268</v>
      </c>
    </row>
    <row r="11" spans="1:8" ht="11.25">
      <c r="A11" s="116" t="s">
        <v>172</v>
      </c>
      <c r="B11" s="25" t="s">
        <v>173</v>
      </c>
      <c r="C11" s="123">
        <f>12087.84+12091</f>
        <v>24178.84</v>
      </c>
      <c r="D11" s="123"/>
      <c r="E11" s="123"/>
      <c r="F11" s="123"/>
      <c r="G11" s="123"/>
      <c r="H11" s="53" t="s">
        <v>268</v>
      </c>
    </row>
    <row r="12" spans="1:8" ht="11.25">
      <c r="A12" s="116"/>
      <c r="B12" s="109" t="s">
        <v>174</v>
      </c>
      <c r="C12" s="125">
        <f>SUM(C8:C11)</f>
        <v>162566.84</v>
      </c>
      <c r="D12" s="125">
        <f>SUM(D8:D11)</f>
        <v>0</v>
      </c>
      <c r="E12" s="125">
        <f>SUM(E8:E11)</f>
        <v>0</v>
      </c>
      <c r="F12" s="125">
        <f>SUM(F8:F11)</f>
        <v>0</v>
      </c>
      <c r="G12" s="125">
        <f>SUM(G8:G11)</f>
        <v>0</v>
      </c>
      <c r="H12" s="53"/>
    </row>
    <row r="13" spans="1:8" ht="22.5">
      <c r="A13" s="116" t="s">
        <v>175</v>
      </c>
      <c r="B13" s="25" t="s">
        <v>176</v>
      </c>
      <c r="C13" s="123">
        <f>9486+11669+11669+11419-750+10884+11034+11034+11034+11034+11144+10644-638+250-2500+10919+10715+10919-508+10969+11019+11019+11019+10019</f>
        <v>203503</v>
      </c>
      <c r="D13" s="123"/>
      <c r="E13" s="123"/>
      <c r="F13" s="123"/>
      <c r="G13" s="123"/>
      <c r="H13" s="53" t="s">
        <v>177</v>
      </c>
    </row>
    <row r="14" spans="1:8" ht="22.5" customHeight="1">
      <c r="A14" s="116" t="s">
        <v>178</v>
      </c>
      <c r="B14" s="25" t="s">
        <v>264</v>
      </c>
      <c r="C14" s="123">
        <f>-3100-4500+22104.54-284.59+21819.95-1900-2400+21819.95</f>
        <v>53559.850000000006</v>
      </c>
      <c r="D14" s="123"/>
      <c r="E14" s="123"/>
      <c r="F14" s="123"/>
      <c r="G14" s="123"/>
      <c r="H14" s="53" t="s">
        <v>265</v>
      </c>
    </row>
    <row r="15" spans="1:8" ht="22.5">
      <c r="A15" s="116" t="s">
        <v>178</v>
      </c>
      <c r="B15" s="25" t="s">
        <v>179</v>
      </c>
      <c r="C15" s="123">
        <f>76061.24+76136.1-3977.94-14995+74324.27-3000+74324.27-7500-7500+74324.27-10000-7742.68-1200-5000+220-13000-10000+73235.43+220+200+350-3500-1000+6861+1120-233.5+72983.1+4918+1120+233.5-9180+3500+175+4270+1120+1200+71559.6+4386+1320+350+200-5000-30100-8000+3250+1670-1000-3000+550+71559.6</f>
        <v>556812.26</v>
      </c>
      <c r="D15" s="123"/>
      <c r="E15" s="123"/>
      <c r="F15" s="123"/>
      <c r="G15" s="123"/>
      <c r="H15" s="53" t="s">
        <v>177</v>
      </c>
    </row>
    <row r="16" spans="1:8" ht="11.25">
      <c r="A16" s="116"/>
      <c r="B16" s="109" t="s">
        <v>180</v>
      </c>
      <c r="C16" s="125">
        <f>SUM(C13:C15)</f>
        <v>813875.11</v>
      </c>
      <c r="D16" s="125">
        <f>SUM(D13:D15)</f>
        <v>0</v>
      </c>
      <c r="E16" s="125">
        <f>SUM(E13:E15)</f>
        <v>0</v>
      </c>
      <c r="F16" s="125">
        <f>SUM(F13:F15)</f>
        <v>0</v>
      </c>
      <c r="G16" s="125">
        <f>SUM(G13:G15)</f>
        <v>0</v>
      </c>
      <c r="H16" s="53"/>
    </row>
    <row r="17" spans="1:8" ht="11.25">
      <c r="A17" s="116"/>
      <c r="B17" s="25"/>
      <c r="C17" s="123"/>
      <c r="D17" s="123"/>
      <c r="E17" s="123"/>
      <c r="F17" s="123"/>
      <c r="G17" s="123"/>
      <c r="H17" s="53"/>
    </row>
    <row r="18" spans="1:8" ht="11.25">
      <c r="A18" s="116"/>
      <c r="B18" s="25"/>
      <c r="C18" s="123"/>
      <c r="D18" s="123"/>
      <c r="E18" s="123"/>
      <c r="F18" s="123"/>
      <c r="G18" s="123"/>
      <c r="H18" s="53"/>
    </row>
    <row r="19" spans="1:8" ht="11.25">
      <c r="A19" s="116"/>
      <c r="B19" s="25"/>
      <c r="C19" s="24"/>
      <c r="D19" s="24"/>
      <c r="E19" s="24"/>
      <c r="F19" s="24"/>
      <c r="G19" s="24"/>
      <c r="H19" s="53"/>
    </row>
    <row r="20" spans="1:8" ht="11.25">
      <c r="A20" s="116"/>
      <c r="B20" s="25"/>
      <c r="C20" s="24"/>
      <c r="D20" s="24"/>
      <c r="E20" s="24"/>
      <c r="F20" s="24"/>
      <c r="G20" s="24"/>
      <c r="H20" s="53"/>
    </row>
    <row r="21" spans="1:8" ht="11.25">
      <c r="A21" s="116"/>
      <c r="B21" s="25"/>
      <c r="C21" s="24"/>
      <c r="D21" s="24"/>
      <c r="E21" s="24"/>
      <c r="F21" s="24"/>
      <c r="G21" s="24"/>
      <c r="H21" s="53"/>
    </row>
    <row r="22" spans="1:8" ht="11.25">
      <c r="A22" s="121"/>
      <c r="B22" s="121" t="s">
        <v>44</v>
      </c>
      <c r="C22" s="121">
        <f>+C12+C16</f>
        <v>976441.95</v>
      </c>
      <c r="D22" s="121">
        <f>+D12+D16</f>
        <v>0</v>
      </c>
      <c r="E22" s="121">
        <f>+E12+E16</f>
        <v>0</v>
      </c>
      <c r="F22" s="121">
        <f>+F12+F16</f>
        <v>0</v>
      </c>
      <c r="G22" s="121">
        <f>+G12+G16</f>
        <v>0</v>
      </c>
      <c r="H22" s="121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Informar sobre la factibilidad de pago." sqref="H7"/>
    <dataValidation allowBlank="1" showInputMessage="1" showErrorMessage="1" prompt="Importe de la cuentas por cobrar con vencimiento mayor a 365 días." sqref="G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 a 90 días." sqref="D7"/>
    <dataValidation allowBlank="1" showInputMessage="1" showErrorMessage="1" prompt="Corresponde al nombre o descripción de la cuenta de acuerdo al Plan de Cuentas emitido por el CONAC." sqref="B7"/>
  </dataValidations>
  <printOptions horizontalCentered="1"/>
  <pageMargins left="0.6" right="0" top="0.7480314960629921" bottom="0.7480314960629921" header="0.31496062992125984" footer="0.31496062992125984"/>
  <pageSetup horizontalDpi="300" verticalDpi="300" orientation="landscape" scale="66" r:id="rId1"/>
  <ignoredErrors>
    <ignoredError sqref="A8:A14 A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SheetLayoutView="100" zoomScalePageLayoutView="0" workbookViewId="0" topLeftCell="A1">
      <selection activeCell="A8" sqref="A8:D8"/>
    </sheetView>
  </sheetViews>
  <sheetFormatPr defaultColWidth="12.421875" defaultRowHeight="15"/>
  <cols>
    <col min="1" max="1" width="19.7109375" style="23" customWidth="1"/>
    <col min="2" max="2" width="50.7109375" style="23" customWidth="1"/>
    <col min="3" max="4" width="17.7109375" style="2" customWidth="1"/>
    <col min="5" max="16384" width="12.421875" style="23" customWidth="1"/>
  </cols>
  <sheetData>
    <row r="1" spans="1:4" ht="11.25">
      <c r="A1" s="10" t="s">
        <v>1</v>
      </c>
      <c r="B1" s="10"/>
      <c r="D1" s="3"/>
    </row>
    <row r="2" spans="1:2" ht="11.25">
      <c r="A2" s="10" t="s">
        <v>0</v>
      </c>
      <c r="B2" s="10"/>
    </row>
    <row r="3" spans="3:4" s="8" customFormat="1" ht="11.25">
      <c r="C3" s="11"/>
      <c r="D3" s="11"/>
    </row>
    <row r="4" spans="3:4" s="8" customFormat="1" ht="11.25">
      <c r="C4" s="11"/>
      <c r="D4" s="11"/>
    </row>
    <row r="5" spans="1:4" s="5" customFormat="1" ht="11.25">
      <c r="A5" s="17"/>
      <c r="B5" s="17"/>
      <c r="C5" s="7"/>
      <c r="D5" s="7"/>
    </row>
    <row r="6" spans="1:4" s="5" customFormat="1" ht="11.25">
      <c r="A6" s="17"/>
      <c r="B6" s="17"/>
      <c r="C6" s="7"/>
      <c r="D6" s="7"/>
    </row>
    <row r="7" spans="1:4" ht="11.25">
      <c r="A7" s="18"/>
      <c r="B7" s="18"/>
      <c r="C7" s="15"/>
      <c r="D7" s="15"/>
    </row>
    <row r="8" spans="1:4" ht="21.75" customHeight="1">
      <c r="A8" s="120" t="s">
        <v>49</v>
      </c>
      <c r="B8" s="120"/>
      <c r="C8" s="120"/>
      <c r="D8" s="120" t="s">
        <v>48</v>
      </c>
    </row>
    <row r="9" spans="1:4" ht="11.25">
      <c r="A9" s="51"/>
      <c r="B9" s="51"/>
      <c r="C9" s="52"/>
      <c r="D9" s="55"/>
    </row>
    <row r="10" spans="1:4" ht="15" customHeight="1">
      <c r="A10" s="120" t="s">
        <v>2</v>
      </c>
      <c r="B10" s="120" t="s">
        <v>3</v>
      </c>
      <c r="C10" s="120" t="s">
        <v>14</v>
      </c>
      <c r="D10" s="120" t="s">
        <v>24</v>
      </c>
    </row>
    <row r="11" spans="1:4" ht="11.25">
      <c r="A11" s="114" t="s">
        <v>181</v>
      </c>
      <c r="B11" s="29" t="s">
        <v>182</v>
      </c>
      <c r="C11" s="126">
        <v>8436107.64</v>
      </c>
      <c r="D11" s="24"/>
    </row>
    <row r="12" spans="1:4" ht="11.25">
      <c r="A12" s="114" t="s">
        <v>183</v>
      </c>
      <c r="B12" s="29" t="s">
        <v>184</v>
      </c>
      <c r="C12" s="126">
        <v>237806.56</v>
      </c>
      <c r="D12" s="24"/>
    </row>
    <row r="13" spans="1:4" ht="11.25">
      <c r="A13" s="114" t="s">
        <v>185</v>
      </c>
      <c r="B13" s="29" t="s">
        <v>186</v>
      </c>
      <c r="C13" s="126">
        <v>557766.63</v>
      </c>
      <c r="D13" s="24"/>
    </row>
    <row r="14" spans="1:4" ht="11.25">
      <c r="A14" s="114" t="s">
        <v>187</v>
      </c>
      <c r="B14" s="29" t="s">
        <v>188</v>
      </c>
      <c r="C14" s="126">
        <v>0</v>
      </c>
      <c r="D14" s="24"/>
    </row>
    <row r="15" spans="1:4" ht="11.25">
      <c r="A15" s="114"/>
      <c r="B15" s="29"/>
      <c r="C15" s="127"/>
      <c r="D15" s="24"/>
    </row>
    <row r="16" spans="1:4" ht="11.25">
      <c r="A16" s="114"/>
      <c r="B16" s="29"/>
      <c r="C16" s="127"/>
      <c r="D16" s="24"/>
    </row>
    <row r="17" spans="1:4" ht="11.25">
      <c r="A17" s="114"/>
      <c r="B17" s="29"/>
      <c r="C17" s="127"/>
      <c r="D17" s="24"/>
    </row>
    <row r="18" spans="1:4" ht="11.25" hidden="1">
      <c r="A18" s="114"/>
      <c r="B18" s="29"/>
      <c r="C18" s="127"/>
      <c r="D18" s="24"/>
    </row>
    <row r="19" spans="1:4" ht="11.25" hidden="1">
      <c r="A19" s="114"/>
      <c r="B19" s="29"/>
      <c r="C19" s="127"/>
      <c r="D19" s="24"/>
    </row>
    <row r="20" spans="1:4" ht="11.25" hidden="1">
      <c r="A20" s="114"/>
      <c r="B20" s="29"/>
      <c r="C20" s="127"/>
      <c r="D20" s="24"/>
    </row>
    <row r="21" spans="1:4" ht="11.25" hidden="1">
      <c r="A21" s="114"/>
      <c r="B21" s="29"/>
      <c r="C21" s="127"/>
      <c r="D21" s="24"/>
    </row>
    <row r="22" spans="1:4" ht="11.25" hidden="1">
      <c r="A22" s="114"/>
      <c r="B22" s="29"/>
      <c r="C22" s="127"/>
      <c r="D22" s="24"/>
    </row>
    <row r="23" spans="1:4" ht="11.25" hidden="1">
      <c r="A23" s="114"/>
      <c r="B23" s="29"/>
      <c r="C23" s="127"/>
      <c r="D23" s="24"/>
    </row>
    <row r="24" spans="1:4" ht="11.25" hidden="1">
      <c r="A24" s="114"/>
      <c r="B24" s="29"/>
      <c r="C24" s="127"/>
      <c r="D24" s="24"/>
    </row>
    <row r="25" spans="1:4" ht="11.25" hidden="1">
      <c r="A25" s="114"/>
      <c r="B25" s="29"/>
      <c r="C25" s="127"/>
      <c r="D25" s="24"/>
    </row>
    <row r="26" spans="1:4" ht="11.25" hidden="1">
      <c r="A26" s="114"/>
      <c r="B26" s="29"/>
      <c r="C26" s="127"/>
      <c r="D26" s="24"/>
    </row>
    <row r="27" spans="1:4" ht="11.25" hidden="1">
      <c r="A27" s="114"/>
      <c r="B27" s="29"/>
      <c r="C27" s="127"/>
      <c r="D27" s="24"/>
    </row>
    <row r="28" spans="1:4" ht="11.25" hidden="1">
      <c r="A28" s="114"/>
      <c r="B28" s="29"/>
      <c r="C28" s="127"/>
      <c r="D28" s="24"/>
    </row>
    <row r="29" spans="1:4" ht="11.25" hidden="1">
      <c r="A29" s="114"/>
      <c r="B29" s="29"/>
      <c r="C29" s="127"/>
      <c r="D29" s="24"/>
    </row>
    <row r="30" spans="1:4" ht="11.25" hidden="1">
      <c r="A30" s="114"/>
      <c r="B30" s="29"/>
      <c r="C30" s="127"/>
      <c r="D30" s="24"/>
    </row>
    <row r="31" spans="1:4" ht="11.25" hidden="1">
      <c r="A31" s="114"/>
      <c r="B31" s="29"/>
      <c r="C31" s="127"/>
      <c r="D31" s="24"/>
    </row>
    <row r="32" spans="1:4" ht="11.25" hidden="1">
      <c r="A32" s="114"/>
      <c r="B32" s="29"/>
      <c r="C32" s="127"/>
      <c r="D32" s="24"/>
    </row>
    <row r="33" spans="1:4" ht="11.25" hidden="1">
      <c r="A33" s="114"/>
      <c r="B33" s="29"/>
      <c r="C33" s="127"/>
      <c r="D33" s="24"/>
    </row>
    <row r="34" spans="1:4" ht="11.25" hidden="1">
      <c r="A34" s="114"/>
      <c r="B34" s="29"/>
      <c r="C34" s="127"/>
      <c r="D34" s="24"/>
    </row>
    <row r="35" spans="1:4" ht="11.25" hidden="1">
      <c r="A35" s="114"/>
      <c r="B35" s="29"/>
      <c r="C35" s="127"/>
      <c r="D35" s="24"/>
    </row>
    <row r="36" spans="1:4" ht="11.25" hidden="1">
      <c r="A36" s="114"/>
      <c r="B36" s="29"/>
      <c r="C36" s="127"/>
      <c r="D36" s="24"/>
    </row>
    <row r="37" spans="1:4" ht="11.25" hidden="1">
      <c r="A37" s="114"/>
      <c r="B37" s="29"/>
      <c r="C37" s="127"/>
      <c r="D37" s="24"/>
    </row>
    <row r="38" spans="1:4" ht="11.25" hidden="1">
      <c r="A38" s="114"/>
      <c r="B38" s="29"/>
      <c r="C38" s="127"/>
      <c r="D38" s="24"/>
    </row>
    <row r="39" spans="1:4" ht="11.25" hidden="1">
      <c r="A39" s="114"/>
      <c r="B39" s="29"/>
      <c r="C39" s="127"/>
      <c r="D39" s="24"/>
    </row>
    <row r="40" spans="1:4" ht="11.25" hidden="1">
      <c r="A40" s="114"/>
      <c r="B40" s="29"/>
      <c r="C40" s="127"/>
      <c r="D40" s="24"/>
    </row>
    <row r="41" spans="1:4" ht="11.25" hidden="1">
      <c r="A41" s="114"/>
      <c r="B41" s="29"/>
      <c r="C41" s="127"/>
      <c r="D41" s="24"/>
    </row>
    <row r="42" spans="1:4" ht="11.25" hidden="1">
      <c r="A42" s="114"/>
      <c r="B42" s="29"/>
      <c r="C42" s="127"/>
      <c r="D42" s="24"/>
    </row>
    <row r="43" spans="1:4" ht="11.25" hidden="1">
      <c r="A43" s="114"/>
      <c r="B43" s="29"/>
      <c r="C43" s="127"/>
      <c r="D43" s="24"/>
    </row>
    <row r="44" spans="1:4" ht="11.25" hidden="1">
      <c r="A44" s="114"/>
      <c r="B44" s="29"/>
      <c r="C44" s="127"/>
      <c r="D44" s="24"/>
    </row>
    <row r="45" spans="1:4" ht="11.25">
      <c r="A45" s="114"/>
      <c r="B45" s="29"/>
      <c r="C45" s="127"/>
      <c r="D45" s="24"/>
    </row>
    <row r="46" spans="1:4" ht="11.25">
      <c r="A46" s="114"/>
      <c r="B46" s="29"/>
      <c r="C46" s="127"/>
      <c r="D46" s="24"/>
    </row>
    <row r="47" spans="1:4" ht="11.25">
      <c r="A47" s="114"/>
      <c r="B47" s="29"/>
      <c r="C47" s="127"/>
      <c r="D47" s="24"/>
    </row>
    <row r="48" spans="1:4" ht="11.25">
      <c r="A48" s="120"/>
      <c r="B48" s="120" t="s">
        <v>47</v>
      </c>
      <c r="C48" s="121">
        <f>SUM(C11:C47)</f>
        <v>9231680.830000002</v>
      </c>
      <c r="D48" s="120"/>
    </row>
    <row r="49" spans="1:4" ht="11.25">
      <c r="A49" s="18"/>
      <c r="B49" s="18"/>
      <c r="C49" s="15"/>
      <c r="D49" s="15"/>
    </row>
    <row r="50" spans="1:4" ht="11.25">
      <c r="A50" s="18"/>
      <c r="B50" s="18"/>
      <c r="C50" s="15"/>
      <c r="D50" s="15"/>
    </row>
    <row r="51" spans="1:4" ht="11.25">
      <c r="A51" s="18"/>
      <c r="B51" s="18"/>
      <c r="C51" s="15"/>
      <c r="D51" s="15"/>
    </row>
    <row r="52" spans="1:4" ht="11.25">
      <c r="A52" s="18"/>
      <c r="B52" s="18"/>
      <c r="C52" s="15"/>
      <c r="D52" s="15"/>
    </row>
    <row r="53" spans="1:4" ht="11.25">
      <c r="A53" s="18"/>
      <c r="B53" s="18"/>
      <c r="C53" s="15"/>
      <c r="D53" s="15"/>
    </row>
    <row r="54" spans="1:4" ht="11.25">
      <c r="A54" s="18"/>
      <c r="B54" s="18"/>
      <c r="C54" s="15"/>
      <c r="D54" s="15"/>
    </row>
    <row r="55" spans="1:4" ht="11.25">
      <c r="A55" s="18"/>
      <c r="B55" s="18"/>
      <c r="C55" s="15"/>
      <c r="D55" s="15"/>
    </row>
    <row r="56" spans="1:4" ht="11.25">
      <c r="A56" s="18"/>
      <c r="B56" s="18"/>
      <c r="C56" s="15"/>
      <c r="D56" s="15"/>
    </row>
    <row r="57" spans="1:4" ht="11.25">
      <c r="A57" s="18"/>
      <c r="B57" s="18"/>
      <c r="C57" s="15"/>
      <c r="D57" s="15"/>
    </row>
    <row r="58" spans="1:4" ht="11.25">
      <c r="A58" s="18"/>
      <c r="B58" s="18"/>
      <c r="C58" s="15"/>
      <c r="D58" s="15"/>
    </row>
    <row r="59" spans="1:4" ht="11.25">
      <c r="A59" s="18"/>
      <c r="B59" s="18"/>
      <c r="C59" s="15"/>
      <c r="D59" s="15"/>
    </row>
    <row r="60" spans="1:4" ht="11.25">
      <c r="A60" s="18"/>
      <c r="B60" s="18"/>
      <c r="C60" s="15"/>
      <c r="D60" s="15"/>
    </row>
    <row r="61" spans="1:4" ht="11.25">
      <c r="A61" s="18"/>
      <c r="B61" s="18"/>
      <c r="C61" s="15"/>
      <c r="D61" s="15"/>
    </row>
    <row r="62" spans="1:4" ht="11.25">
      <c r="A62" s="18"/>
      <c r="B62" s="18"/>
      <c r="C62" s="15"/>
      <c r="D62" s="15"/>
    </row>
    <row r="63" spans="1:4" ht="11.25">
      <c r="A63" s="18"/>
      <c r="B63" s="18"/>
      <c r="C63" s="15"/>
      <c r="D63" s="15"/>
    </row>
    <row r="64" spans="1:4" ht="11.25">
      <c r="A64" s="18"/>
      <c r="B64" s="18"/>
      <c r="C64" s="15"/>
      <c r="D64" s="15"/>
    </row>
    <row r="65" spans="1:4" ht="11.25">
      <c r="A65" s="18"/>
      <c r="B65" s="18"/>
      <c r="C65" s="15"/>
      <c r="D65" s="15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Corresponde al nombre o descripción de la cuenta de acuerdo al Plan de Cuentas emitido por el CONAC." sqref="B10"/>
    <dataValidation allowBlank="1" showInputMessage="1" showErrorMessage="1" prompt="Características cualitativas significativas que les impacten financieramente." sqref="D10"/>
  </dataValidations>
  <printOptions/>
  <pageMargins left="0.7086614173228347" right="0.7086614173228347" top="1.534251968503937" bottom="0.984251968503937" header="0.31496062992125984" footer="0.31496062992125984"/>
  <pageSetup horizontalDpi="600" verticalDpi="600" orientation="portrait" scale="80" r:id="rId1"/>
  <ignoredErrors>
    <ignoredError sqref="A11:A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18" customWidth="1"/>
    <col min="2" max="2" width="50.7109375" style="18" customWidth="1"/>
    <col min="3" max="3" width="17.7109375" style="131" customWidth="1"/>
    <col min="4" max="4" width="17.7109375" style="19" customWidth="1"/>
    <col min="5" max="5" width="17.7109375" style="20" customWidth="1"/>
    <col min="6" max="8" width="11.421875" style="18" customWidth="1"/>
    <col min="9" max="16384" width="11.421875" style="23" customWidth="1"/>
  </cols>
  <sheetData>
    <row r="1" spans="1:5" s="8" customFormat="1" ht="11.25" customHeight="1">
      <c r="A1" s="10" t="s">
        <v>1</v>
      </c>
      <c r="B1" s="10"/>
      <c r="C1" s="128"/>
      <c r="D1" s="63"/>
      <c r="E1" s="3"/>
    </row>
    <row r="2" spans="1:5" s="8" customFormat="1" ht="11.25" customHeight="1">
      <c r="A2" s="10" t="s">
        <v>0</v>
      </c>
      <c r="B2" s="10"/>
      <c r="C2" s="128"/>
      <c r="D2" s="63"/>
      <c r="E2" s="14"/>
    </row>
    <row r="3" spans="3:5" s="8" customFormat="1" ht="10.5" customHeight="1">
      <c r="C3" s="128"/>
      <c r="D3" s="63"/>
      <c r="E3" s="14"/>
    </row>
    <row r="4" spans="3:5" s="8" customFormat="1" ht="10.5" customHeight="1">
      <c r="C4" s="128"/>
      <c r="D4" s="63"/>
      <c r="E4" s="14"/>
    </row>
    <row r="5" spans="1:5" s="8" customFormat="1" ht="11.25" customHeight="1">
      <c r="A5" s="120" t="s">
        <v>54</v>
      </c>
      <c r="B5" s="120"/>
      <c r="C5" s="128"/>
      <c r="D5" s="62"/>
      <c r="E5" s="120" t="s">
        <v>53</v>
      </c>
    </row>
    <row r="6" spans="1:8" ht="11.25" customHeight="1">
      <c r="A6" s="32"/>
      <c r="B6" s="32"/>
      <c r="C6" s="129"/>
      <c r="D6" s="61"/>
      <c r="E6" s="1"/>
      <c r="F6" s="23"/>
      <c r="G6" s="23"/>
      <c r="H6" s="23"/>
    </row>
    <row r="7" spans="1:8" ht="15" customHeight="1">
      <c r="A7" s="120" t="s">
        <v>2</v>
      </c>
      <c r="B7" s="120" t="s">
        <v>3</v>
      </c>
      <c r="C7" s="121" t="s">
        <v>14</v>
      </c>
      <c r="D7" s="120" t="s">
        <v>52</v>
      </c>
      <c r="E7" s="120" t="s">
        <v>51</v>
      </c>
      <c r="F7" s="23"/>
      <c r="G7" s="23"/>
      <c r="H7" s="23"/>
    </row>
    <row r="8" spans="1:5" ht="11.25">
      <c r="A8" s="111">
        <v>511101131</v>
      </c>
      <c r="B8" s="112" t="s">
        <v>189</v>
      </c>
      <c r="C8" s="122">
        <v>4929936.72</v>
      </c>
      <c r="D8" s="110">
        <v>63.34</v>
      </c>
      <c r="E8" s="59" t="s">
        <v>269</v>
      </c>
    </row>
    <row r="9" spans="1:5" ht="11.25">
      <c r="A9" s="111">
        <v>511201212</v>
      </c>
      <c r="B9" s="112" t="s">
        <v>190</v>
      </c>
      <c r="C9" s="122">
        <v>323317.4</v>
      </c>
      <c r="D9" s="110">
        <v>4.15</v>
      </c>
      <c r="E9" s="59"/>
    </row>
    <row r="10" spans="1:5" ht="11.25">
      <c r="A10" s="111">
        <v>511301312</v>
      </c>
      <c r="B10" s="112" t="s">
        <v>191</v>
      </c>
      <c r="C10" s="122">
        <v>10069.97</v>
      </c>
      <c r="D10" s="110">
        <v>0.13</v>
      </c>
      <c r="E10" s="59"/>
    </row>
    <row r="11" spans="1:5" ht="11.25">
      <c r="A11" s="111">
        <v>511301321</v>
      </c>
      <c r="B11" s="112" t="s">
        <v>192</v>
      </c>
      <c r="C11" s="122">
        <v>177806.03</v>
      </c>
      <c r="D11" s="110">
        <v>2.28</v>
      </c>
      <c r="E11" s="59"/>
    </row>
    <row r="12" spans="1:5" ht="11.25">
      <c r="A12" s="111">
        <v>511301323</v>
      </c>
      <c r="B12" s="112" t="s">
        <v>193</v>
      </c>
      <c r="C12" s="122">
        <v>664507.88</v>
      </c>
      <c r="D12" s="110">
        <v>8.54</v>
      </c>
      <c r="E12" s="59"/>
    </row>
    <row r="13" spans="1:5" ht="11.25">
      <c r="A13" s="111">
        <v>511301331</v>
      </c>
      <c r="B13" s="112" t="s">
        <v>249</v>
      </c>
      <c r="C13" s="122">
        <v>750.13</v>
      </c>
      <c r="D13" s="110">
        <v>0.01</v>
      </c>
      <c r="E13" s="59"/>
    </row>
    <row r="14" spans="1:5" ht="11.25">
      <c r="A14" s="111">
        <v>511401411</v>
      </c>
      <c r="B14" s="112" t="s">
        <v>194</v>
      </c>
      <c r="C14" s="122">
        <v>6754.38</v>
      </c>
      <c r="D14" s="110">
        <v>0.09</v>
      </c>
      <c r="E14" s="59"/>
    </row>
    <row r="15" spans="1:5" ht="11.25">
      <c r="A15" s="111">
        <v>511401413</v>
      </c>
      <c r="B15" s="112" t="s">
        <v>195</v>
      </c>
      <c r="C15" s="122">
        <v>657652.1</v>
      </c>
      <c r="D15" s="110">
        <v>8.45</v>
      </c>
      <c r="E15" s="59"/>
    </row>
    <row r="16" spans="1:5" ht="11.25">
      <c r="A16" s="111">
        <v>511401421</v>
      </c>
      <c r="B16" s="112" t="s">
        <v>196</v>
      </c>
      <c r="C16" s="122">
        <v>251819.97</v>
      </c>
      <c r="D16" s="110">
        <v>3.24</v>
      </c>
      <c r="E16" s="59"/>
    </row>
    <row r="17" spans="1:5" ht="11.25">
      <c r="A17" s="111">
        <v>511501522</v>
      </c>
      <c r="B17" s="112" t="s">
        <v>250</v>
      </c>
      <c r="C17" s="122">
        <v>33401.14</v>
      </c>
      <c r="D17" s="110">
        <v>0.43</v>
      </c>
      <c r="E17" s="59"/>
    </row>
    <row r="18" spans="1:5" ht="11.25">
      <c r="A18" s="111">
        <v>512102111</v>
      </c>
      <c r="B18" s="112" t="s">
        <v>197</v>
      </c>
      <c r="C18" s="122">
        <v>56758.35</v>
      </c>
      <c r="D18" s="110">
        <v>0.73</v>
      </c>
      <c r="E18" s="59"/>
    </row>
    <row r="19" spans="1:5" ht="11.25">
      <c r="A19" s="111">
        <v>512102121</v>
      </c>
      <c r="B19" s="112" t="s">
        <v>251</v>
      </c>
      <c r="C19" s="122">
        <v>113012.64</v>
      </c>
      <c r="D19" s="110">
        <v>1.45</v>
      </c>
      <c r="E19" s="59"/>
    </row>
    <row r="20" spans="1:5" ht="11.25">
      <c r="A20" s="111">
        <v>512102161</v>
      </c>
      <c r="B20" s="112" t="s">
        <v>198</v>
      </c>
      <c r="C20" s="122">
        <v>8132.66</v>
      </c>
      <c r="D20" s="110">
        <v>0.1</v>
      </c>
      <c r="E20" s="59"/>
    </row>
    <row r="21" spans="1:5" ht="11.25">
      <c r="A21" s="111">
        <v>512602612</v>
      </c>
      <c r="B21" s="112" t="s">
        <v>199</v>
      </c>
      <c r="C21" s="122">
        <v>111120.29</v>
      </c>
      <c r="D21" s="110">
        <v>1.43</v>
      </c>
      <c r="E21" s="59"/>
    </row>
    <row r="22" spans="1:5" ht="11.25">
      <c r="A22" s="111">
        <v>513103111</v>
      </c>
      <c r="B22" s="112" t="s">
        <v>200</v>
      </c>
      <c r="C22" s="122">
        <v>74166</v>
      </c>
      <c r="D22" s="110">
        <v>0.95</v>
      </c>
      <c r="E22" s="59"/>
    </row>
    <row r="23" spans="1:5" ht="11.25">
      <c r="A23" s="111">
        <v>513103141</v>
      </c>
      <c r="B23" s="112" t="s">
        <v>201</v>
      </c>
      <c r="C23" s="122">
        <v>23425</v>
      </c>
      <c r="D23" s="110">
        <v>0.3</v>
      </c>
      <c r="E23" s="59"/>
    </row>
    <row r="24" spans="1:5" ht="11.25">
      <c r="A24" s="111">
        <v>513103151</v>
      </c>
      <c r="B24" s="112" t="s">
        <v>202</v>
      </c>
      <c r="C24" s="122">
        <v>900</v>
      </c>
      <c r="D24" s="110">
        <v>0.01</v>
      </c>
      <c r="E24" s="59"/>
    </row>
    <row r="25" spans="1:5" ht="11.25">
      <c r="A25" s="111">
        <v>513103171</v>
      </c>
      <c r="B25" s="112" t="s">
        <v>266</v>
      </c>
      <c r="C25" s="122">
        <v>1499</v>
      </c>
      <c r="D25" s="110">
        <v>0.02</v>
      </c>
      <c r="E25" s="59"/>
    </row>
    <row r="26" spans="1:5" ht="11.25">
      <c r="A26" s="111">
        <v>513303353</v>
      </c>
      <c r="B26" s="112" t="s">
        <v>252</v>
      </c>
      <c r="C26" s="122">
        <v>20000</v>
      </c>
      <c r="D26" s="110">
        <v>0.26</v>
      </c>
      <c r="E26" s="59"/>
    </row>
    <row r="27" spans="1:5" ht="11.25">
      <c r="A27" s="111">
        <v>513303381</v>
      </c>
      <c r="B27" s="112" t="s">
        <v>203</v>
      </c>
      <c r="C27" s="122">
        <v>6728</v>
      </c>
      <c r="D27" s="110">
        <v>0.08</v>
      </c>
      <c r="E27" s="59"/>
    </row>
    <row r="28" spans="1:5" ht="11.25">
      <c r="A28" s="111">
        <v>513303391</v>
      </c>
      <c r="B28" s="112" t="s">
        <v>253</v>
      </c>
      <c r="C28" s="122">
        <v>7192.46</v>
      </c>
      <c r="D28" s="110">
        <v>0.09</v>
      </c>
      <c r="E28" s="59"/>
    </row>
    <row r="29" spans="1:5" ht="11.25">
      <c r="A29" s="111">
        <v>513403451</v>
      </c>
      <c r="B29" s="112" t="s">
        <v>204</v>
      </c>
      <c r="C29" s="122">
        <v>20636.91</v>
      </c>
      <c r="D29" s="110">
        <v>0.27</v>
      </c>
      <c r="E29" s="59"/>
    </row>
    <row r="30" spans="1:5" ht="11.25">
      <c r="A30" s="111">
        <v>513503511</v>
      </c>
      <c r="B30" s="112" t="s">
        <v>254</v>
      </c>
      <c r="C30" s="122">
        <v>23786.24</v>
      </c>
      <c r="D30" s="110">
        <v>0.31</v>
      </c>
      <c r="E30" s="59"/>
    </row>
    <row r="31" spans="1:5" ht="11.25">
      <c r="A31" s="111">
        <v>513503521</v>
      </c>
      <c r="B31" s="112" t="s">
        <v>267</v>
      </c>
      <c r="C31" s="122">
        <v>2076.4</v>
      </c>
      <c r="D31" s="110">
        <v>0.03</v>
      </c>
      <c r="E31" s="59"/>
    </row>
    <row r="32" spans="1:5" ht="11.25">
      <c r="A32" s="111">
        <v>513503531</v>
      </c>
      <c r="B32" s="112" t="s">
        <v>255</v>
      </c>
      <c r="C32" s="122">
        <v>33036.11</v>
      </c>
      <c r="D32" s="110">
        <v>0.42</v>
      </c>
      <c r="E32" s="59"/>
    </row>
    <row r="33" spans="1:5" ht="11.25">
      <c r="A33" s="111">
        <v>513503551</v>
      </c>
      <c r="B33" s="112" t="s">
        <v>256</v>
      </c>
      <c r="C33" s="122">
        <v>82964.65</v>
      </c>
      <c r="D33" s="110">
        <v>1.07</v>
      </c>
      <c r="E33" s="59"/>
    </row>
    <row r="34" spans="1:5" ht="11.25">
      <c r="A34" s="111">
        <v>513703711</v>
      </c>
      <c r="B34" s="112" t="s">
        <v>257</v>
      </c>
      <c r="C34" s="122">
        <v>7126</v>
      </c>
      <c r="D34" s="110">
        <v>0.09</v>
      </c>
      <c r="E34" s="59"/>
    </row>
    <row r="35" spans="1:5" ht="11.25">
      <c r="A35" s="111">
        <v>513703721</v>
      </c>
      <c r="B35" s="112" t="s">
        <v>270</v>
      </c>
      <c r="C35" s="122">
        <v>750</v>
      </c>
      <c r="D35" s="110">
        <v>0.01</v>
      </c>
      <c r="E35" s="59"/>
    </row>
    <row r="36" spans="1:5" ht="11.25">
      <c r="A36" s="111">
        <v>513703751</v>
      </c>
      <c r="B36" s="112" t="s">
        <v>258</v>
      </c>
      <c r="C36" s="122">
        <v>1188</v>
      </c>
      <c r="D36" s="110">
        <v>0.02</v>
      </c>
      <c r="E36" s="59"/>
    </row>
    <row r="37" spans="1:5" ht="11.25">
      <c r="A37" s="111">
        <v>513703791</v>
      </c>
      <c r="B37" s="112" t="s">
        <v>205</v>
      </c>
      <c r="C37" s="122">
        <v>14644.35</v>
      </c>
      <c r="D37" s="110">
        <v>0.19</v>
      </c>
      <c r="E37" s="59"/>
    </row>
    <row r="38" spans="1:5" ht="11.25">
      <c r="A38" s="111">
        <v>513803852</v>
      </c>
      <c r="B38" s="112" t="s">
        <v>259</v>
      </c>
      <c r="C38" s="122">
        <v>28338.79</v>
      </c>
      <c r="D38" s="113">
        <v>0.36</v>
      </c>
      <c r="E38" s="59"/>
    </row>
    <row r="39" spans="1:5" ht="11.25">
      <c r="A39" s="111">
        <v>513903921</v>
      </c>
      <c r="B39" s="29" t="s">
        <v>260</v>
      </c>
      <c r="C39" s="122">
        <v>3247.09</v>
      </c>
      <c r="D39" s="113">
        <v>0.04</v>
      </c>
      <c r="E39" s="59"/>
    </row>
    <row r="40" spans="1:5" ht="11.25">
      <c r="A40" s="111">
        <v>513903981</v>
      </c>
      <c r="B40" s="29" t="s">
        <v>261</v>
      </c>
      <c r="C40" s="122">
        <v>86430</v>
      </c>
      <c r="D40" s="113">
        <v>1.11</v>
      </c>
      <c r="E40" s="59"/>
    </row>
    <row r="41" spans="1:5" ht="11.25" hidden="1">
      <c r="A41" s="114"/>
      <c r="B41" s="29"/>
      <c r="C41" s="122"/>
      <c r="D41" s="60"/>
      <c r="E41" s="59"/>
    </row>
    <row r="42" spans="1:5" ht="11.25" hidden="1">
      <c r="A42" s="114"/>
      <c r="B42" s="29"/>
      <c r="C42" s="122"/>
      <c r="D42" s="60"/>
      <c r="E42" s="59"/>
    </row>
    <row r="43" spans="1:5" ht="11.25" hidden="1">
      <c r="A43" s="114"/>
      <c r="B43" s="29"/>
      <c r="C43" s="122"/>
      <c r="D43" s="60"/>
      <c r="E43" s="59"/>
    </row>
    <row r="44" spans="1:5" ht="11.25" hidden="1">
      <c r="A44" s="114"/>
      <c r="B44" s="29"/>
      <c r="C44" s="122"/>
      <c r="D44" s="60"/>
      <c r="E44" s="59"/>
    </row>
    <row r="45" spans="1:5" ht="11.25" hidden="1">
      <c r="A45" s="114"/>
      <c r="B45" s="29"/>
      <c r="C45" s="122"/>
      <c r="D45" s="60"/>
      <c r="E45" s="59"/>
    </row>
    <row r="46" spans="1:5" ht="11.25" hidden="1">
      <c r="A46" s="114"/>
      <c r="B46" s="29"/>
      <c r="C46" s="122"/>
      <c r="D46" s="60"/>
      <c r="E46" s="59"/>
    </row>
    <row r="47" spans="1:5" ht="11.25" hidden="1">
      <c r="A47" s="114"/>
      <c r="B47" s="29"/>
      <c r="C47" s="122"/>
      <c r="D47" s="60"/>
      <c r="E47" s="59"/>
    </row>
    <row r="48" spans="1:5" ht="11.25" hidden="1">
      <c r="A48" s="114"/>
      <c r="B48" s="29"/>
      <c r="C48" s="122"/>
      <c r="D48" s="60"/>
      <c r="E48" s="59"/>
    </row>
    <row r="49" spans="1:5" ht="11.25" hidden="1">
      <c r="A49" s="114"/>
      <c r="B49" s="29"/>
      <c r="C49" s="122"/>
      <c r="D49" s="60"/>
      <c r="E49" s="59"/>
    </row>
    <row r="50" spans="1:5" ht="11.25" hidden="1">
      <c r="A50" s="114"/>
      <c r="B50" s="29"/>
      <c r="C50" s="122"/>
      <c r="D50" s="60"/>
      <c r="E50" s="59"/>
    </row>
    <row r="51" spans="1:5" ht="11.25" hidden="1">
      <c r="A51" s="114"/>
      <c r="B51" s="29"/>
      <c r="C51" s="122"/>
      <c r="D51" s="60"/>
      <c r="E51" s="59"/>
    </row>
    <row r="52" spans="1:5" ht="11.25" hidden="1">
      <c r="A52" s="114"/>
      <c r="B52" s="29"/>
      <c r="C52" s="122"/>
      <c r="D52" s="60"/>
      <c r="E52" s="59"/>
    </row>
    <row r="53" spans="1:5" ht="11.25" hidden="1">
      <c r="A53" s="114"/>
      <c r="B53" s="29"/>
      <c r="C53" s="122"/>
      <c r="D53" s="60"/>
      <c r="E53" s="59"/>
    </row>
    <row r="54" spans="1:5" ht="11.25" hidden="1">
      <c r="A54" s="114"/>
      <c r="B54" s="29"/>
      <c r="C54" s="122"/>
      <c r="D54" s="60"/>
      <c r="E54" s="59"/>
    </row>
    <row r="55" spans="1:5" ht="11.25" hidden="1">
      <c r="A55" s="114"/>
      <c r="B55" s="29"/>
      <c r="C55" s="122"/>
      <c r="D55" s="60"/>
      <c r="E55" s="59"/>
    </row>
    <row r="56" spans="1:5" ht="11.25" hidden="1">
      <c r="A56" s="114"/>
      <c r="B56" s="29"/>
      <c r="C56" s="122"/>
      <c r="D56" s="60"/>
      <c r="E56" s="59"/>
    </row>
    <row r="57" spans="1:5" ht="11.25" hidden="1">
      <c r="A57" s="114"/>
      <c r="B57" s="29"/>
      <c r="C57" s="122"/>
      <c r="D57" s="60"/>
      <c r="E57" s="59"/>
    </row>
    <row r="58" spans="1:5" ht="11.25" hidden="1">
      <c r="A58" s="114"/>
      <c r="B58" s="29"/>
      <c r="C58" s="122"/>
      <c r="D58" s="60"/>
      <c r="E58" s="59"/>
    </row>
    <row r="59" spans="1:5" ht="11.25" hidden="1">
      <c r="A59" s="114"/>
      <c r="B59" s="29"/>
      <c r="C59" s="122"/>
      <c r="D59" s="60"/>
      <c r="E59" s="59"/>
    </row>
    <row r="60" spans="1:5" ht="11.25" hidden="1">
      <c r="A60" s="114"/>
      <c r="B60" s="29"/>
      <c r="C60" s="122"/>
      <c r="D60" s="60"/>
      <c r="E60" s="59"/>
    </row>
    <row r="61" spans="1:5" ht="11.25" hidden="1">
      <c r="A61" s="114"/>
      <c r="B61" s="29"/>
      <c r="C61" s="122"/>
      <c r="D61" s="60"/>
      <c r="E61" s="59"/>
    </row>
    <row r="62" spans="1:5" ht="11.25" hidden="1">
      <c r="A62" s="114"/>
      <c r="B62" s="29"/>
      <c r="C62" s="122"/>
      <c r="D62" s="60"/>
      <c r="E62" s="59"/>
    </row>
    <row r="63" spans="1:5" ht="11.25" hidden="1">
      <c r="A63" s="114"/>
      <c r="B63" s="29"/>
      <c r="C63" s="122"/>
      <c r="D63" s="60"/>
      <c r="E63" s="59"/>
    </row>
    <row r="64" spans="1:5" ht="11.25" hidden="1">
      <c r="A64" s="114"/>
      <c r="B64" s="29"/>
      <c r="C64" s="122"/>
      <c r="D64" s="60"/>
      <c r="E64" s="59"/>
    </row>
    <row r="65" spans="1:5" ht="11.25" hidden="1">
      <c r="A65" s="114"/>
      <c r="B65" s="29"/>
      <c r="C65" s="122"/>
      <c r="D65" s="60"/>
      <c r="E65" s="59"/>
    </row>
    <row r="66" spans="1:5" ht="11.25" hidden="1">
      <c r="A66" s="114"/>
      <c r="B66" s="29"/>
      <c r="C66" s="122"/>
      <c r="D66" s="60"/>
      <c r="E66" s="59"/>
    </row>
    <row r="67" spans="1:5" ht="11.25" hidden="1">
      <c r="A67" s="114"/>
      <c r="B67" s="29"/>
      <c r="C67" s="122"/>
      <c r="D67" s="60"/>
      <c r="E67" s="59"/>
    </row>
    <row r="68" spans="1:5" ht="11.25" hidden="1">
      <c r="A68" s="114"/>
      <c r="B68" s="29"/>
      <c r="C68" s="122"/>
      <c r="D68" s="60"/>
      <c r="E68" s="59"/>
    </row>
    <row r="69" spans="1:5" ht="11.25" hidden="1">
      <c r="A69" s="114"/>
      <c r="B69" s="29"/>
      <c r="C69" s="122"/>
      <c r="D69" s="60"/>
      <c r="E69" s="59"/>
    </row>
    <row r="70" spans="1:5" ht="11.25" hidden="1">
      <c r="A70" s="114"/>
      <c r="B70" s="29"/>
      <c r="C70" s="122"/>
      <c r="D70" s="60"/>
      <c r="E70" s="59"/>
    </row>
    <row r="71" spans="1:5" ht="11.25" hidden="1">
      <c r="A71" s="114"/>
      <c r="B71" s="29"/>
      <c r="C71" s="122"/>
      <c r="D71" s="60"/>
      <c r="E71" s="59"/>
    </row>
    <row r="72" spans="1:5" ht="11.25" hidden="1">
      <c r="A72" s="114"/>
      <c r="B72" s="29"/>
      <c r="C72" s="122"/>
      <c r="D72" s="60"/>
      <c r="E72" s="59"/>
    </row>
    <row r="73" spans="1:5" ht="11.25" hidden="1">
      <c r="A73" s="114"/>
      <c r="B73" s="29"/>
      <c r="C73" s="122"/>
      <c r="D73" s="60"/>
      <c r="E73" s="59"/>
    </row>
    <row r="74" spans="1:5" ht="11.25" hidden="1">
      <c r="A74" s="114"/>
      <c r="B74" s="29"/>
      <c r="C74" s="122"/>
      <c r="D74" s="60"/>
      <c r="E74" s="59"/>
    </row>
    <row r="75" spans="1:5" ht="11.25" hidden="1">
      <c r="A75" s="114"/>
      <c r="B75" s="29"/>
      <c r="C75" s="122"/>
      <c r="D75" s="60"/>
      <c r="E75" s="59"/>
    </row>
    <row r="76" spans="1:5" ht="11.25" hidden="1">
      <c r="A76" s="114"/>
      <c r="B76" s="29"/>
      <c r="C76" s="122"/>
      <c r="D76" s="60"/>
      <c r="E76" s="59"/>
    </row>
    <row r="77" spans="1:5" ht="11.25" hidden="1">
      <c r="A77" s="114"/>
      <c r="B77" s="29"/>
      <c r="C77" s="122"/>
      <c r="D77" s="60"/>
      <c r="E77" s="59"/>
    </row>
    <row r="78" spans="1:5" ht="11.25" hidden="1">
      <c r="A78" s="114"/>
      <c r="B78" s="29"/>
      <c r="C78" s="122"/>
      <c r="D78" s="60"/>
      <c r="E78" s="59"/>
    </row>
    <row r="79" spans="1:5" ht="11.25" hidden="1">
      <c r="A79" s="114"/>
      <c r="B79" s="29"/>
      <c r="C79" s="122"/>
      <c r="D79" s="60"/>
      <c r="E79" s="59"/>
    </row>
    <row r="80" spans="1:5" ht="11.25" hidden="1">
      <c r="A80" s="114"/>
      <c r="B80" s="29"/>
      <c r="C80" s="122"/>
      <c r="D80" s="60"/>
      <c r="E80" s="59"/>
    </row>
    <row r="81" spans="1:5" ht="11.25" hidden="1">
      <c r="A81" s="114"/>
      <c r="B81" s="29"/>
      <c r="C81" s="122"/>
      <c r="D81" s="60"/>
      <c r="E81" s="59"/>
    </row>
    <row r="82" spans="1:5" ht="11.25" hidden="1">
      <c r="A82" s="114"/>
      <c r="B82" s="29"/>
      <c r="C82" s="122"/>
      <c r="D82" s="60"/>
      <c r="E82" s="59"/>
    </row>
    <row r="83" spans="1:5" ht="11.25" hidden="1">
      <c r="A83" s="114"/>
      <c r="B83" s="29"/>
      <c r="C83" s="122"/>
      <c r="D83" s="60"/>
      <c r="E83" s="59"/>
    </row>
    <row r="84" spans="1:5" ht="11.25" hidden="1">
      <c r="A84" s="114"/>
      <c r="B84" s="29"/>
      <c r="C84" s="122"/>
      <c r="D84" s="60"/>
      <c r="E84" s="59"/>
    </row>
    <row r="85" spans="1:5" ht="11.25" hidden="1">
      <c r="A85" s="114"/>
      <c r="B85" s="29"/>
      <c r="C85" s="122"/>
      <c r="D85" s="60"/>
      <c r="E85" s="59"/>
    </row>
    <row r="86" spans="1:5" ht="11.25" hidden="1">
      <c r="A86" s="114"/>
      <c r="B86" s="29"/>
      <c r="C86" s="122"/>
      <c r="D86" s="60"/>
      <c r="E86" s="59"/>
    </row>
    <row r="87" spans="1:5" ht="11.25" hidden="1">
      <c r="A87" s="114"/>
      <c r="B87" s="29"/>
      <c r="C87" s="122"/>
      <c r="D87" s="60"/>
      <c r="E87" s="59"/>
    </row>
    <row r="88" spans="1:5" ht="11.25" hidden="1">
      <c r="A88" s="114"/>
      <c r="B88" s="29"/>
      <c r="C88" s="122"/>
      <c r="D88" s="60"/>
      <c r="E88" s="59"/>
    </row>
    <row r="89" spans="1:5" ht="11.25" hidden="1">
      <c r="A89" s="114"/>
      <c r="B89" s="29"/>
      <c r="C89" s="122"/>
      <c r="D89" s="60"/>
      <c r="E89" s="59"/>
    </row>
    <row r="90" spans="1:5" ht="11.25" hidden="1">
      <c r="A90" s="114"/>
      <c r="B90" s="29"/>
      <c r="C90" s="122"/>
      <c r="D90" s="60"/>
      <c r="E90" s="59"/>
    </row>
    <row r="91" spans="1:5" ht="11.25" hidden="1">
      <c r="A91" s="114"/>
      <c r="B91" s="29"/>
      <c r="C91" s="122"/>
      <c r="D91" s="60"/>
      <c r="E91" s="59"/>
    </row>
    <row r="92" spans="1:5" ht="11.25" hidden="1">
      <c r="A92" s="114"/>
      <c r="B92" s="29"/>
      <c r="C92" s="122"/>
      <c r="D92" s="60"/>
      <c r="E92" s="59"/>
    </row>
    <row r="93" spans="1:5" ht="11.25" hidden="1">
      <c r="A93" s="114"/>
      <c r="B93" s="29"/>
      <c r="C93" s="122"/>
      <c r="D93" s="60"/>
      <c r="E93" s="59"/>
    </row>
    <row r="94" spans="1:5" ht="11.25" hidden="1">
      <c r="A94" s="114"/>
      <c r="B94" s="29"/>
      <c r="C94" s="122"/>
      <c r="D94" s="60"/>
      <c r="E94" s="59"/>
    </row>
    <row r="95" spans="1:5" ht="11.25" hidden="1">
      <c r="A95" s="114"/>
      <c r="B95" s="29"/>
      <c r="C95" s="122"/>
      <c r="D95" s="60"/>
      <c r="E95" s="59"/>
    </row>
    <row r="96" spans="1:5" ht="11.25" hidden="1">
      <c r="A96" s="114"/>
      <c r="B96" s="29"/>
      <c r="C96" s="122"/>
      <c r="D96" s="60"/>
      <c r="E96" s="59"/>
    </row>
    <row r="97" spans="1:5" ht="11.25" hidden="1">
      <c r="A97" s="114"/>
      <c r="B97" s="29"/>
      <c r="C97" s="122"/>
      <c r="D97" s="60"/>
      <c r="E97" s="59"/>
    </row>
    <row r="98" spans="1:5" ht="11.25" hidden="1">
      <c r="A98" s="114"/>
      <c r="B98" s="29"/>
      <c r="C98" s="122"/>
      <c r="D98" s="60"/>
      <c r="E98" s="59"/>
    </row>
    <row r="99" spans="1:5" ht="11.25" hidden="1">
      <c r="A99" s="114"/>
      <c r="B99" s="29"/>
      <c r="C99" s="122"/>
      <c r="D99" s="60"/>
      <c r="E99" s="59"/>
    </row>
    <row r="100" spans="1:5" ht="11.25" hidden="1">
      <c r="A100" s="114"/>
      <c r="B100" s="29"/>
      <c r="C100" s="122"/>
      <c r="D100" s="60"/>
      <c r="E100" s="59"/>
    </row>
    <row r="101" spans="1:5" ht="11.25" hidden="1">
      <c r="A101" s="114"/>
      <c r="B101" s="29"/>
      <c r="C101" s="122"/>
      <c r="D101" s="60"/>
      <c r="E101" s="59"/>
    </row>
    <row r="102" spans="1:5" ht="11.25" hidden="1">
      <c r="A102" s="114"/>
      <c r="B102" s="29"/>
      <c r="C102" s="122"/>
      <c r="D102" s="60"/>
      <c r="E102" s="59"/>
    </row>
    <row r="103" spans="1:5" ht="11.25" hidden="1">
      <c r="A103" s="114"/>
      <c r="B103" s="29"/>
      <c r="C103" s="122"/>
      <c r="D103" s="60"/>
      <c r="E103" s="59"/>
    </row>
    <row r="104" spans="1:5" ht="11.25" hidden="1">
      <c r="A104" s="114"/>
      <c r="B104" s="29"/>
      <c r="C104" s="122"/>
      <c r="D104" s="60"/>
      <c r="E104" s="59"/>
    </row>
    <row r="105" spans="1:5" ht="11.25" hidden="1">
      <c r="A105" s="114"/>
      <c r="B105" s="29"/>
      <c r="C105" s="122"/>
      <c r="D105" s="60"/>
      <c r="E105" s="59"/>
    </row>
    <row r="106" spans="1:5" ht="11.25" hidden="1">
      <c r="A106" s="114"/>
      <c r="B106" s="29"/>
      <c r="C106" s="122"/>
      <c r="D106" s="60"/>
      <c r="E106" s="59"/>
    </row>
    <row r="107" spans="1:5" ht="11.25" hidden="1">
      <c r="A107" s="114"/>
      <c r="B107" s="29"/>
      <c r="C107" s="122"/>
      <c r="D107" s="60"/>
      <c r="E107" s="59"/>
    </row>
    <row r="108" spans="1:5" ht="11.25" hidden="1">
      <c r="A108" s="114"/>
      <c r="B108" s="29"/>
      <c r="C108" s="122"/>
      <c r="D108" s="60"/>
      <c r="E108" s="59"/>
    </row>
    <row r="109" spans="1:5" ht="11.25" hidden="1">
      <c r="A109" s="114"/>
      <c r="B109" s="29"/>
      <c r="C109" s="122"/>
      <c r="D109" s="60"/>
      <c r="E109" s="59"/>
    </row>
    <row r="110" spans="1:5" ht="11.25">
      <c r="A110" s="114"/>
      <c r="B110" s="29"/>
      <c r="C110" s="122"/>
      <c r="D110" s="60"/>
      <c r="E110" s="59"/>
    </row>
    <row r="111" spans="1:5" ht="11.25">
      <c r="A111" s="114"/>
      <c r="B111" s="29"/>
      <c r="C111" s="122"/>
      <c r="D111" s="60"/>
      <c r="E111" s="59"/>
    </row>
    <row r="112" spans="1:5" ht="11.25">
      <c r="A112" s="114"/>
      <c r="B112" s="29"/>
      <c r="C112" s="122"/>
      <c r="D112" s="60"/>
      <c r="E112" s="59"/>
    </row>
    <row r="113" spans="1:5" ht="11.25">
      <c r="A113" s="114"/>
      <c r="B113" s="29"/>
      <c r="C113" s="122"/>
      <c r="D113" s="60"/>
      <c r="E113" s="59"/>
    </row>
    <row r="114" spans="1:5" ht="11.25">
      <c r="A114" s="121"/>
      <c r="B114" s="121" t="s">
        <v>50</v>
      </c>
      <c r="C114" s="121">
        <f>SUM(C8:C113)</f>
        <v>7783174.659999999</v>
      </c>
      <c r="D114" s="121">
        <v>1</v>
      </c>
      <c r="E114" s="121"/>
    </row>
    <row r="115" spans="1:5" ht="11.25">
      <c r="A115" s="58"/>
      <c r="B115" s="58"/>
      <c r="C115" s="130"/>
      <c r="D115" s="57"/>
      <c r="E115" s="56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5" width="17.7109375" style="4" customWidth="1"/>
    <col min="6" max="7" width="17.7109375" style="23" customWidth="1"/>
    <col min="8" max="16384" width="11.421875" style="23" customWidth="1"/>
  </cols>
  <sheetData>
    <row r="1" spans="1:7" s="8" customFormat="1" ht="11.25" customHeight="1">
      <c r="A1" s="10" t="s">
        <v>1</v>
      </c>
      <c r="B1" s="10"/>
      <c r="C1" s="9"/>
      <c r="D1" s="9"/>
      <c r="E1" s="9"/>
      <c r="F1" s="64"/>
      <c r="G1" s="3"/>
    </row>
    <row r="2" spans="1:5" s="8" customFormat="1" ht="11.25" customHeight="1">
      <c r="A2" s="10" t="s">
        <v>0</v>
      </c>
      <c r="B2" s="10"/>
      <c r="C2" s="9"/>
      <c r="D2" s="9"/>
      <c r="E2" s="9"/>
    </row>
    <row r="3" spans="3:5" s="8" customFormat="1" ht="11.25">
      <c r="C3" s="9"/>
      <c r="D3" s="9"/>
      <c r="E3" s="9"/>
    </row>
    <row r="4" spans="3:5" s="8" customFormat="1" ht="11.25">
      <c r="C4" s="9"/>
      <c r="D4" s="9"/>
      <c r="E4" s="9"/>
    </row>
    <row r="5" spans="1:7" s="8" customFormat="1" ht="11.25" customHeight="1">
      <c r="A5" s="120" t="s">
        <v>58</v>
      </c>
      <c r="B5" s="120"/>
      <c r="C5" s="9"/>
      <c r="D5" s="9"/>
      <c r="E5" s="9"/>
      <c r="G5" s="120" t="s">
        <v>57</v>
      </c>
    </row>
    <row r="6" spans="1:5" s="13" customFormat="1" ht="11.25">
      <c r="A6" s="46"/>
      <c r="B6" s="46"/>
      <c r="C6" s="12"/>
      <c r="D6" s="54"/>
      <c r="E6" s="54"/>
    </row>
    <row r="7" spans="1:7" ht="15" customHeight="1">
      <c r="A7" s="120" t="s">
        <v>2</v>
      </c>
      <c r="B7" s="120" t="s">
        <v>3</v>
      </c>
      <c r="C7" s="120" t="s">
        <v>4</v>
      </c>
      <c r="D7" s="120" t="s">
        <v>5</v>
      </c>
      <c r="E7" s="120" t="s">
        <v>56</v>
      </c>
      <c r="F7" s="120" t="s">
        <v>13</v>
      </c>
      <c r="G7" s="120" t="s">
        <v>46</v>
      </c>
    </row>
    <row r="8" spans="1:7" ht="11.25">
      <c r="A8" s="29" t="s">
        <v>206</v>
      </c>
      <c r="B8" s="29" t="s">
        <v>207</v>
      </c>
      <c r="C8" s="122">
        <v>190000</v>
      </c>
      <c r="D8" s="122">
        <v>190000</v>
      </c>
      <c r="E8" s="122">
        <v>0</v>
      </c>
      <c r="F8" s="50" t="s">
        <v>212</v>
      </c>
      <c r="G8" s="47"/>
    </row>
    <row r="9" spans="1:7" ht="11.25">
      <c r="A9" s="29" t="s">
        <v>208</v>
      </c>
      <c r="B9" s="29" t="s">
        <v>209</v>
      </c>
      <c r="C9" s="122"/>
      <c r="D9" s="122">
        <v>-124821.48</v>
      </c>
      <c r="E9" s="122">
        <v>-124821.48</v>
      </c>
      <c r="F9" s="33" t="s">
        <v>213</v>
      </c>
      <c r="G9" s="47" t="s">
        <v>214</v>
      </c>
    </row>
    <row r="10" spans="1:7" ht="11.25">
      <c r="A10" s="29" t="s">
        <v>210</v>
      </c>
      <c r="B10" s="29" t="s">
        <v>211</v>
      </c>
      <c r="C10" s="122">
        <v>135800</v>
      </c>
      <c r="D10" s="122">
        <v>135800</v>
      </c>
      <c r="E10" s="122">
        <v>0</v>
      </c>
      <c r="F10" s="50" t="s">
        <v>212</v>
      </c>
      <c r="G10" s="47" t="s">
        <v>214</v>
      </c>
    </row>
    <row r="11" spans="1:7" ht="11.25">
      <c r="A11" s="29"/>
      <c r="B11" s="29"/>
      <c r="C11" s="122"/>
      <c r="D11" s="122"/>
      <c r="E11" s="122"/>
      <c r="F11" s="47"/>
      <c r="G11" s="47"/>
    </row>
    <row r="12" spans="1:7" ht="11.25">
      <c r="A12" s="29"/>
      <c r="B12" s="29"/>
      <c r="C12" s="122"/>
      <c r="D12" s="122"/>
      <c r="E12" s="122"/>
      <c r="F12" s="47"/>
      <c r="G12" s="47"/>
    </row>
    <row r="13" spans="1:7" ht="11.25">
      <c r="A13" s="29"/>
      <c r="B13" s="29"/>
      <c r="C13" s="122"/>
      <c r="D13" s="122"/>
      <c r="E13" s="122"/>
      <c r="F13" s="47"/>
      <c r="G13" s="47"/>
    </row>
    <row r="14" spans="1:7" ht="11.25">
      <c r="A14" s="121"/>
      <c r="B14" s="121" t="s">
        <v>55</v>
      </c>
      <c r="C14" s="121">
        <f>SUM(C8:C13)</f>
        <v>325800</v>
      </c>
      <c r="D14" s="121">
        <f>SUM(D8:D13)</f>
        <v>200978.52000000002</v>
      </c>
      <c r="E14" s="121">
        <f>SUM(E8:E13)</f>
        <v>-124821.48</v>
      </c>
      <c r="F14" s="121"/>
      <c r="G14" s="121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  <ignoredErrors>
    <ignoredError sqref="A8:A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5" width="17.7109375" style="4" customWidth="1"/>
    <col min="6" max="6" width="17.7109375" style="23" customWidth="1"/>
    <col min="7" max="16384" width="11.421875" style="23" customWidth="1"/>
  </cols>
  <sheetData>
    <row r="1" spans="1:6" s="8" customFormat="1" ht="11.25">
      <c r="A1" s="10" t="s">
        <v>1</v>
      </c>
      <c r="B1" s="10"/>
      <c r="C1" s="9"/>
      <c r="D1" s="9"/>
      <c r="E1" s="9"/>
      <c r="F1" s="3"/>
    </row>
    <row r="2" spans="1:5" s="8" customFormat="1" ht="11.25">
      <c r="A2" s="10" t="s">
        <v>0</v>
      </c>
      <c r="B2" s="10"/>
      <c r="C2" s="9"/>
      <c r="D2" s="9"/>
      <c r="E2" s="9"/>
    </row>
    <row r="3" spans="3:5" s="8" customFormat="1" ht="11.25">
      <c r="C3" s="9"/>
      <c r="D3" s="9"/>
      <c r="E3" s="9"/>
    </row>
    <row r="4" spans="3:5" s="8" customFormat="1" ht="11.25">
      <c r="C4" s="9"/>
      <c r="D4" s="9"/>
      <c r="E4" s="9"/>
    </row>
    <row r="5" spans="1:6" s="8" customFormat="1" ht="11.25" customHeight="1">
      <c r="A5" s="120" t="s">
        <v>61</v>
      </c>
      <c r="B5" s="120"/>
      <c r="C5" s="9"/>
      <c r="D5" s="9"/>
      <c r="E5" s="9"/>
      <c r="F5" s="120" t="s">
        <v>60</v>
      </c>
    </row>
    <row r="6" spans="1:5" s="13" customFormat="1" ht="11.25">
      <c r="A6" s="46"/>
      <c r="B6" s="46"/>
      <c r="C6" s="12"/>
      <c r="D6" s="54"/>
      <c r="E6" s="54"/>
    </row>
    <row r="7" spans="1:6" ht="15" customHeight="1">
      <c r="A7" s="120" t="s">
        <v>2</v>
      </c>
      <c r="B7" s="120" t="s">
        <v>3</v>
      </c>
      <c r="C7" s="120" t="s">
        <v>4</v>
      </c>
      <c r="D7" s="120" t="s">
        <v>5</v>
      </c>
      <c r="E7" s="120" t="s">
        <v>56</v>
      </c>
      <c r="F7" s="120" t="s">
        <v>46</v>
      </c>
    </row>
    <row r="8" spans="1:6" ht="11.25">
      <c r="A8" s="29" t="s">
        <v>215</v>
      </c>
      <c r="B8" s="29" t="s">
        <v>216</v>
      </c>
      <c r="C8" s="122">
        <v>-200979.38</v>
      </c>
      <c r="D8" s="122">
        <v>1448506.17</v>
      </c>
      <c r="E8" s="122">
        <v>1649485.55</v>
      </c>
      <c r="F8" s="65" t="s">
        <v>214</v>
      </c>
    </row>
    <row r="9" spans="1:6" ht="11.25">
      <c r="A9" s="29" t="s">
        <v>217</v>
      </c>
      <c r="B9" s="29" t="s">
        <v>218</v>
      </c>
      <c r="C9" s="122">
        <v>-384346.53</v>
      </c>
      <c r="D9" s="122">
        <v>-384346.53</v>
      </c>
      <c r="E9" s="122"/>
      <c r="F9" s="65" t="s">
        <v>214</v>
      </c>
    </row>
    <row r="10" spans="1:6" ht="11.25">
      <c r="A10" s="29" t="s">
        <v>219</v>
      </c>
      <c r="B10" s="29" t="s">
        <v>220</v>
      </c>
      <c r="C10" s="122">
        <v>-282730.01</v>
      </c>
      <c r="D10" s="122">
        <v>-282730.01</v>
      </c>
      <c r="E10" s="122"/>
      <c r="F10" s="65" t="s">
        <v>214</v>
      </c>
    </row>
    <row r="11" spans="1:6" ht="11.25">
      <c r="A11" s="29" t="s">
        <v>221</v>
      </c>
      <c r="B11" s="29" t="s">
        <v>222</v>
      </c>
      <c r="C11" s="122">
        <v>1043293</v>
      </c>
      <c r="D11" s="122">
        <v>1043293</v>
      </c>
      <c r="E11" s="122"/>
      <c r="F11" s="65" t="s">
        <v>214</v>
      </c>
    </row>
    <row r="12" spans="1:6" ht="11.25">
      <c r="A12" s="29" t="s">
        <v>223</v>
      </c>
      <c r="B12" s="29" t="s">
        <v>224</v>
      </c>
      <c r="C12" s="122">
        <v>18008.51</v>
      </c>
      <c r="D12" s="122">
        <v>18008.51</v>
      </c>
      <c r="E12" s="122"/>
      <c r="F12" s="65" t="s">
        <v>214</v>
      </c>
    </row>
    <row r="13" spans="1:6" ht="11.25">
      <c r="A13" s="29" t="s">
        <v>225</v>
      </c>
      <c r="B13" s="29" t="s">
        <v>226</v>
      </c>
      <c r="C13" s="122">
        <v>-179862.58</v>
      </c>
      <c r="D13" s="122">
        <v>-179862.58</v>
      </c>
      <c r="E13" s="122"/>
      <c r="F13" s="65" t="s">
        <v>214</v>
      </c>
    </row>
    <row r="14" spans="1:6" ht="11.25">
      <c r="A14" s="29" t="s">
        <v>227</v>
      </c>
      <c r="B14" s="29" t="s">
        <v>228</v>
      </c>
      <c r="C14" s="122">
        <v>87129.04</v>
      </c>
      <c r="D14" s="122">
        <v>87129.04</v>
      </c>
      <c r="E14" s="122"/>
      <c r="F14" s="65" t="s">
        <v>214</v>
      </c>
    </row>
    <row r="15" spans="1:6" ht="11.25">
      <c r="A15" s="29" t="s">
        <v>229</v>
      </c>
      <c r="B15" s="29" t="s">
        <v>230</v>
      </c>
      <c r="C15" s="122">
        <v>100762.59</v>
      </c>
      <c r="D15" s="122">
        <v>100762.59</v>
      </c>
      <c r="E15" s="122"/>
      <c r="F15" s="65" t="s">
        <v>214</v>
      </c>
    </row>
    <row r="16" spans="1:6" ht="11.25">
      <c r="A16" s="29" t="s">
        <v>231</v>
      </c>
      <c r="B16" s="29" t="s">
        <v>232</v>
      </c>
      <c r="C16" s="122">
        <v>197138.05</v>
      </c>
      <c r="D16" s="122">
        <v>197138.05</v>
      </c>
      <c r="E16" s="122"/>
      <c r="F16" s="65" t="s">
        <v>214</v>
      </c>
    </row>
    <row r="17" spans="1:6" ht="11.25">
      <c r="A17" s="29" t="s">
        <v>233</v>
      </c>
      <c r="B17" s="29" t="s">
        <v>234</v>
      </c>
      <c r="C17" s="122">
        <v>156380.11</v>
      </c>
      <c r="D17" s="122">
        <v>156380.11</v>
      </c>
      <c r="E17" s="122"/>
      <c r="F17" s="65" t="s">
        <v>214</v>
      </c>
    </row>
    <row r="18" spans="1:6" ht="11.25">
      <c r="A18" s="29" t="s">
        <v>235</v>
      </c>
      <c r="B18" s="29" t="s">
        <v>236</v>
      </c>
      <c r="C18" s="122">
        <v>1142136.03</v>
      </c>
      <c r="D18" s="122">
        <v>1142136.03</v>
      </c>
      <c r="E18" s="122"/>
      <c r="F18" s="65" t="s">
        <v>214</v>
      </c>
    </row>
    <row r="19" spans="1:6" ht="11.25">
      <c r="A19" s="29" t="s">
        <v>237</v>
      </c>
      <c r="B19" s="29" t="s">
        <v>238</v>
      </c>
      <c r="C19" s="122">
        <v>-383160.47</v>
      </c>
      <c r="D19" s="122">
        <v>-383160.47</v>
      </c>
      <c r="E19" s="122"/>
      <c r="F19" s="65" t="s">
        <v>214</v>
      </c>
    </row>
    <row r="20" spans="1:6" ht="11.25">
      <c r="A20" s="29" t="s">
        <v>239</v>
      </c>
      <c r="B20" s="29" t="s">
        <v>240</v>
      </c>
      <c r="C20" s="122">
        <v>-602690.21</v>
      </c>
      <c r="D20" s="122">
        <v>-602690.21</v>
      </c>
      <c r="E20" s="122"/>
      <c r="F20" s="65" t="s">
        <v>214</v>
      </c>
    </row>
    <row r="21" spans="1:6" ht="11.25">
      <c r="A21" s="29" t="s">
        <v>241</v>
      </c>
      <c r="B21" s="29" t="s">
        <v>242</v>
      </c>
      <c r="C21" s="122"/>
      <c r="D21" s="122">
        <v>-200979.38</v>
      </c>
      <c r="E21" s="122">
        <v>-200979.38</v>
      </c>
      <c r="F21" s="65" t="s">
        <v>214</v>
      </c>
    </row>
    <row r="22" spans="1:6" ht="11.25">
      <c r="A22" s="29"/>
      <c r="B22" s="29" t="s">
        <v>243</v>
      </c>
      <c r="C22" s="122">
        <f>SUM(C9:C20)</f>
        <v>912057.53</v>
      </c>
      <c r="D22" s="122">
        <f>SUM(D9:D21)</f>
        <v>711078.15</v>
      </c>
      <c r="E22" s="122">
        <f>+E21</f>
        <v>-200979.38</v>
      </c>
      <c r="F22" s="65"/>
    </row>
    <row r="23" spans="1:6" ht="11.25">
      <c r="A23" s="121"/>
      <c r="B23" s="121" t="s">
        <v>59</v>
      </c>
      <c r="C23" s="121">
        <f>+C8+C22</f>
        <v>711078.15</v>
      </c>
      <c r="D23" s="121">
        <f>+C23+E23</f>
        <v>2159584.32</v>
      </c>
      <c r="E23" s="121">
        <f>+E8+E22</f>
        <v>1448506.17</v>
      </c>
      <c r="F23" s="121"/>
    </row>
    <row r="24" spans="3:5" ht="11.25">
      <c r="C24" s="132"/>
      <c r="D24" s="132"/>
      <c r="E24" s="132"/>
    </row>
  </sheetData>
  <sheetProtection/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90" r:id="rId1"/>
  <ignoredErrors>
    <ignoredError sqref="C22:D22 C23" formulaRange="1"/>
    <ignoredError sqref="D23" formula="1" formulaRange="1"/>
    <ignoredError sqref="A8:A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18" customWidth="1"/>
    <col min="2" max="2" width="50.7109375" style="18" customWidth="1"/>
    <col min="3" max="5" width="17.7109375" style="15" customWidth="1"/>
    <col min="6" max="16384" width="11.421875" style="23" customWidth="1"/>
  </cols>
  <sheetData>
    <row r="1" spans="1:5" s="8" customFormat="1" ht="11.25">
      <c r="A1" s="10" t="s">
        <v>1</v>
      </c>
      <c r="B1" s="10"/>
      <c r="C1" s="11"/>
      <c r="D1" s="11"/>
      <c r="E1" s="37"/>
    </row>
    <row r="2" spans="1:5" s="8" customFormat="1" ht="11.25">
      <c r="A2" s="10" t="s">
        <v>0</v>
      </c>
      <c r="B2" s="10"/>
      <c r="C2" s="11"/>
      <c r="D2" s="11"/>
      <c r="E2" s="11"/>
    </row>
    <row r="3" spans="3:5" s="8" customFormat="1" ht="11.25">
      <c r="C3" s="11"/>
      <c r="D3" s="11"/>
      <c r="E3" s="11"/>
    </row>
    <row r="4" spans="3:5" s="8" customFormat="1" ht="11.25">
      <c r="C4" s="11"/>
      <c r="D4" s="11"/>
      <c r="E4" s="11"/>
    </row>
    <row r="5" spans="1:5" s="8" customFormat="1" ht="11.25" customHeight="1">
      <c r="A5" s="120" t="s">
        <v>64</v>
      </c>
      <c r="B5" s="120"/>
      <c r="C5" s="11"/>
      <c r="D5" s="11"/>
      <c r="E5" s="120" t="s">
        <v>63</v>
      </c>
    </row>
    <row r="6" spans="1:5" s="13" customFormat="1" ht="11.25">
      <c r="A6" s="26"/>
      <c r="B6" s="26"/>
      <c r="C6" s="69"/>
      <c r="D6" s="68"/>
      <c r="E6" s="68"/>
    </row>
    <row r="7" spans="1:5" ht="15" customHeight="1">
      <c r="A7" s="120" t="s">
        <v>2</v>
      </c>
      <c r="B7" s="120" t="s">
        <v>3</v>
      </c>
      <c r="C7" s="120" t="s">
        <v>4</v>
      </c>
      <c r="D7" s="120" t="s">
        <v>5</v>
      </c>
      <c r="E7" s="120" t="s">
        <v>6</v>
      </c>
    </row>
    <row r="8" spans="1:5" ht="11.25">
      <c r="A8" s="117">
        <v>111300701</v>
      </c>
      <c r="B8" s="47" t="s">
        <v>244</v>
      </c>
      <c r="C8" s="122">
        <v>422809.39</v>
      </c>
      <c r="D8" s="122">
        <v>1977455.3</v>
      </c>
      <c r="E8" s="122">
        <v>1554645.91</v>
      </c>
    </row>
    <row r="9" spans="1:5" ht="11.25">
      <c r="A9" s="117">
        <v>111300702</v>
      </c>
      <c r="B9" s="47" t="s">
        <v>245</v>
      </c>
      <c r="C9" s="122">
        <v>10379.76</v>
      </c>
      <c r="D9" s="122">
        <v>10379.76</v>
      </c>
      <c r="E9" s="122">
        <v>0</v>
      </c>
    </row>
    <row r="10" spans="1:5" ht="11.25">
      <c r="A10" s="117"/>
      <c r="B10" s="47"/>
      <c r="C10" s="122"/>
      <c r="D10" s="122"/>
      <c r="E10" s="122"/>
    </row>
    <row r="11" spans="1:5" ht="11.25">
      <c r="A11" s="117"/>
      <c r="B11" s="47"/>
      <c r="C11" s="122"/>
      <c r="D11" s="122"/>
      <c r="E11" s="122"/>
    </row>
    <row r="12" spans="1:5" ht="11.25">
      <c r="A12" s="117"/>
      <c r="B12" s="47"/>
      <c r="C12" s="122"/>
      <c r="D12" s="122"/>
      <c r="E12" s="122"/>
    </row>
    <row r="13" spans="1:5" ht="11.25">
      <c r="A13" s="117"/>
      <c r="B13" s="47"/>
      <c r="C13" s="122"/>
      <c r="D13" s="122"/>
      <c r="E13" s="122"/>
    </row>
    <row r="14" spans="1:5" ht="11.25">
      <c r="A14" s="117"/>
      <c r="B14" s="47"/>
      <c r="C14" s="122"/>
      <c r="D14" s="122"/>
      <c r="E14" s="122"/>
    </row>
    <row r="15" spans="1:5" ht="11.25">
      <c r="A15" s="117"/>
      <c r="B15" s="47"/>
      <c r="C15" s="122"/>
      <c r="D15" s="122"/>
      <c r="E15" s="122"/>
    </row>
    <row r="16" spans="1:5" ht="11.25">
      <c r="A16" s="117"/>
      <c r="B16" s="47"/>
      <c r="C16" s="122"/>
      <c r="D16" s="122"/>
      <c r="E16" s="122"/>
    </row>
    <row r="17" spans="1:5" ht="11.25">
      <c r="A17" s="117"/>
      <c r="B17" s="47"/>
      <c r="C17" s="122"/>
      <c r="D17" s="122"/>
      <c r="E17" s="122"/>
    </row>
    <row r="18" spans="1:5" ht="11.25">
      <c r="A18" s="117"/>
      <c r="B18" s="47"/>
      <c r="C18" s="122"/>
      <c r="D18" s="122"/>
      <c r="E18" s="122"/>
    </row>
    <row r="19" spans="1:5" ht="11.25">
      <c r="A19" s="118"/>
      <c r="B19" s="67"/>
      <c r="C19" s="133"/>
      <c r="D19" s="133"/>
      <c r="E19" s="133"/>
    </row>
    <row r="20" spans="1:5" s="5" customFormat="1" ht="11.25">
      <c r="A20" s="120"/>
      <c r="B20" s="120" t="s">
        <v>62</v>
      </c>
      <c r="C20" s="121">
        <f>SUM(C8:C19)</f>
        <v>433189.15</v>
      </c>
      <c r="D20" s="121">
        <f>SUM(D8:D19)</f>
        <v>1987835.06</v>
      </c>
      <c r="E20" s="121">
        <f>SUM(E8:E19)</f>
        <v>1554645.91</v>
      </c>
    </row>
    <row r="21" spans="1:5" s="5" customFormat="1" ht="11.25">
      <c r="A21" s="58"/>
      <c r="B21" s="58"/>
      <c r="C21" s="66"/>
      <c r="D21" s="66"/>
      <c r="E21" s="66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 horizontalCentered="1"/>
  <pageMargins left="0.3937007874015748" right="0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2017-10-05T17:14:22Z</cp:lastPrinted>
  <dcterms:created xsi:type="dcterms:W3CDTF">2012-12-11T20:36:24Z</dcterms:created>
  <dcterms:modified xsi:type="dcterms:W3CDTF">2017-10-27T14:03:41Z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