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5" sheetId="1" r:id="rId1"/>
    <sheet name="F5_In" sheetId="2" r:id="rId2"/>
  </sheets>
  <definedNames>
    <definedName name="_xlnm._FilterDatabase" localSheetId="0" hidden="1">'F5'!$A$4:$G$72</definedName>
  </definedNames>
  <calcPr fullCalcOnLoad="1"/>
</workbook>
</file>

<file path=xl/sharedStrings.xml><?xml version="1.0" encoding="utf-8"?>
<sst xmlns="http://schemas.openxmlformats.org/spreadsheetml/2006/main" count="85" uniqueCount="84">
  <si>
    <t>Ingreso</t>
  </si>
  <si>
    <t>Estimado (d)</t>
  </si>
  <si>
    <t>Ampliaciones/ (Reducciones)</t>
  </si>
  <si>
    <t>Modificado</t>
  </si>
  <si>
    <t>Devengado</t>
  </si>
  <si>
    <t>Recaudado</t>
  </si>
  <si>
    <t>Diferencia (e)</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</si>
  <si>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</si>
  <si>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</si>
  <si>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</si>
  <si>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</si>
  <si>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</si>
  <si>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</si>
  <si>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</si>
  <si>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</si>
  <si>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</si>
  <si>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</si>
  <si>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</si>
  <si>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</si>
  <si>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</si>
  <si>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</si>
  <si>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</si>
  <si>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</si>
  <si>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</si>
  <si>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</si>
  <si>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</si>
  <si>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</si>
  <si>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</si>
  <si>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</si>
  <si>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</si>
  <si>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</si>
  <si>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</si>
  <si>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</si>
  <si>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</si>
  <si>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</si>
  <si>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</si>
  <si>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</si>
  <si>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</si>
  <si>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</si>
  <si>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</si>
  <si>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</si>
  <si>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</si>
  <si>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</si>
  <si>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</si>
  <si>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</si>
  <si>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</si>
  <si>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</si>
  <si>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</si>
  <si>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</si>
  <si>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</si>
  <si>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</si>
  <si>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</si>
  <si>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</si>
  <si>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</si>
  <si>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</si>
  <si>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</si>
  <si>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</si>
  <si>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</si>
  <si>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</si>
  <si>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</si>
  <si>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</si>
  <si>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</si>
  <si>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</si>
  <si>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</si>
  <si>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</si>
  <si>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</si>
  <si>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</si>
  <si>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</si>
  <si>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</si>
  <si>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Instructivo</t>
  </si>
  <si>
    <r>
      <rPr>
        <b/>
        <sz val="10"/>
        <color indexed="8"/>
        <rFont val="Times New Roman"/>
        <family val="1"/>
      </rPr>
      <t>(a) Nombre del Ente Público</t>
    </r>
    <r>
      <rPr>
        <sz val="10"/>
        <color theme="1"/>
        <rFont val="Times New Roman"/>
        <family val="2"/>
      </rPr>
      <t>: 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</si>
  <si>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indexed="8"/>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que se informa, así como de manera anual, en la Cuenta Pública.</t>
    </r>
  </si>
  <si>
    <r>
      <rPr>
        <b/>
        <sz val="10"/>
        <color indexed="8"/>
        <rFont val="Times New Roman"/>
        <family val="1"/>
      </rPr>
      <t>(c) Concepto:</t>
    </r>
    <r>
      <rPr>
        <sz val="10"/>
        <color indexed="8"/>
        <rFont val="Times New Roman"/>
        <family val="1"/>
      </rPr>
      <t xml:space="preserve"> Muestra la clasificación de los ingresos a partir de la desagregación de Ingresos de Libre Disposición, Transferencias Federales Etiquetadas e Ingresos Derivados de Financiamientos.</t>
    </r>
  </si>
  <si>
    <r>
      <rPr>
        <b/>
        <sz val="10"/>
        <color indexed="8"/>
        <rFont val="Times New Roman"/>
        <family val="1"/>
      </rPr>
      <t>(d) Estimado</t>
    </r>
    <r>
      <rPr>
        <sz val="10"/>
        <color theme="1"/>
        <rFont val="Times New Roman"/>
        <family val="2"/>
      </rPr>
      <t>: Esta información se presentará en términos anualizados.</t>
    </r>
  </si>
  <si>
    <r>
      <rPr>
        <b/>
        <sz val="10"/>
        <color indexed="8"/>
        <rFont val="Times New Roman"/>
        <family val="1"/>
      </rPr>
      <t>(e) Diferencia</t>
    </r>
    <r>
      <rPr>
        <sz val="10"/>
        <color indexed="8"/>
        <rFont val="Times New Roman"/>
        <family val="1"/>
      </rPr>
      <t>: Representa el importe obtenido de la diferencia entre el Ingreso Recaudado y el Ingreso Estimado.</t>
    </r>
  </si>
  <si>
    <t>Recomendaciones:</t>
  </si>
  <si>
    <t>Se consideran Excedentes de los Ingresos de Libre Disposición cuando la suma de las diferencias sea positiva.</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</si>
  <si>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</si>
  <si>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t>
  </si>
  <si>
    <r>
      <rPr>
        <b/>
        <sz val="10"/>
        <color indexed="8"/>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indexed="10"/>
        <rFont val="Times New Roman"/>
        <family val="1"/>
      </rPr>
      <t>conac_sriotecnico@hacienda.gob.mx</t>
    </r>
    <r>
      <rPr>
        <sz val="10"/>
        <color theme="1"/>
        <rFont val="Times New Roman"/>
        <family val="2"/>
      </rPr>
      <t xml:space="preserve">, dentro de un </t>
    </r>
    <r>
      <rPr>
        <b/>
        <u val="single"/>
        <sz val="10"/>
        <color indexed="8"/>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</si>
  <si>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CUENTA PÚBLICA 2016</t>
  </si>
  <si>
    <t>MUNICIPIO DE CELAYA, GTO.
Estado Analítico de Ingresos Detallado - LDF
Del 1 de enero al 31 de Diciembre de 2016
(PESOS)</t>
  </si>
  <si>
    <t>Concepto ©</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</si>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</sst>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Times New Roman"/>
      <family val="2"/>
    </font>
    <font>
      <sz val="11"/>
      <color indexed="8"/>
      <name val="Calibri"/>
      <family val="2"/>
    </font>
    <font>
      <sz val="8"/>
      <color indexed="8"/>
      <name val="Arial"/>
      <family val="2"/>
    </font>
    <font>
      <b/>
      <sz val="8"/>
      <color indexed="8"/>
      <name val="Arial"/>
      <family val="2"/>
    </font>
    <font>
      <sz val="10"/>
      <name val="Arial"/>
      <family val="2"/>
    </font>
    <font>
      <b/>
      <sz val="8"/>
      <name val="Arial"/>
      <family val="2"/>
    </font>
    <font>
      <sz val="10"/>
      <color indexed="8"/>
      <name val="Times New Roman"/>
      <family val="1"/>
    </font>
    <font>
      <b/>
      <sz val="10"/>
      <color indexed="8"/>
      <name val="Times New Roman"/>
      <family val="1"/>
    </font>
    <font>
      <b/>
      <sz val="12"/>
      <color indexed="10"/>
      <name val="Times New Roman"/>
      <family val="1"/>
    </font>
    <font>
      <b/>
      <u val="single"/>
      <sz val="10"/>
      <color indexed="8"/>
      <name val="Times New Roman"/>
      <family val="1"/>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gradientFill type="path">
        <stop position="0">
          <color theme="0"/>
        </stop>
        <stop position="1">
          <color theme="4"/>
        </stop>
      </gradientFill>
    </fill>
    <fill>
      <gradientFill type="path">
        <stop position="0">
          <color theme="0"/>
        </stop>
        <stop position="1">
          <color theme="4"/>
        </stop>
      </gradientFill>
    </fill>
    <fill>
      <patternFill patternType="solid">
        <fgColor rgb="FFD9D9D9"/>
        <bgColor indexed="64"/>
      </patternFill>
    </fill>
    <fill>
      <patternFill patternType="solid">
        <fgColor theme="0" tint="-0.1499900072813034"/>
        <bgColor indexed="64"/>
      </pattern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
      <gradientFill type="path">
        <stop position="0">
          <color theme="0"/>
        </stop>
        <stop position="1">
          <color theme="4"/>
        </stop>
      </gradient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8">
    <xf numFmtId="0" fontId="0" fillId="0" borderId="0" xfId="0" applyAlignment="1">
      <alignment/>
    </xf>
    <xf numFmtId="0" fontId="5" fillId="33" borderId="0" xfId="54" applyFont="1" applyFill="1" applyBorder="1" applyAlignment="1">
      <alignment horizontal="left" vertical="center" wrapText="1"/>
      <protection/>
    </xf>
    <xf numFmtId="0" fontId="0" fillId="0" borderId="0" xfId="0" applyAlignment="1">
      <alignment horizontal="left" wrapText="1" indent="1"/>
    </xf>
    <xf numFmtId="0" fontId="0" fillId="0" borderId="0" xfId="0" applyFont="1" applyAlignment="1">
      <alignment horizontal="left" wrapText="1" indent="1"/>
    </xf>
    <xf numFmtId="0" fontId="5" fillId="34" borderId="0" xfId="54" applyFont="1" applyFill="1" applyBorder="1" applyAlignment="1">
      <alignment horizontal="left" vertical="center" wrapText="1"/>
      <protection/>
    </xf>
    <xf numFmtId="0" fontId="0" fillId="0" borderId="0" xfId="0" applyAlignment="1">
      <alignment horizontal="left" vertical="center" wrapText="1" indent="1"/>
    </xf>
    <xf numFmtId="0" fontId="0" fillId="0" borderId="0" xfId="0" applyFont="1" applyAlignment="1">
      <alignment horizontal="justify" vertical="center" wrapText="1"/>
    </xf>
    <xf numFmtId="0" fontId="45" fillId="0" borderId="0" xfId="55" applyFont="1">
      <alignment/>
      <protection/>
    </xf>
    <xf numFmtId="0" fontId="5" fillId="35" borderId="10" xfId="55" applyFont="1" applyFill="1" applyBorder="1" applyAlignment="1">
      <alignment horizontal="center" vertical="center" wrapText="1"/>
      <protection/>
    </xf>
    <xf numFmtId="0" fontId="5" fillId="36" borderId="11" xfId="55" applyFont="1" applyFill="1" applyBorder="1" applyAlignment="1">
      <alignment horizontal="center" vertical="center" wrapText="1"/>
      <protection/>
    </xf>
    <xf numFmtId="0" fontId="45" fillId="0" borderId="12" xfId="55" applyFont="1" applyBorder="1" applyAlignment="1">
      <alignment horizontal="justify" vertical="center"/>
      <protection/>
    </xf>
    <xf numFmtId="4" fontId="45" fillId="0" borderId="13" xfId="55" applyNumberFormat="1" applyFont="1" applyBorder="1" applyAlignment="1">
      <alignment vertical="center"/>
      <protection/>
    </xf>
    <xf numFmtId="0" fontId="46" fillId="0" borderId="12" xfId="55" applyFont="1" applyBorder="1" applyAlignment="1">
      <alignment horizontal="left" vertical="center"/>
      <protection/>
    </xf>
    <xf numFmtId="4" fontId="45" fillId="0" borderId="12" xfId="55" applyNumberFormat="1" applyFont="1" applyBorder="1" applyAlignment="1">
      <alignment vertical="center"/>
      <protection/>
    </xf>
    <xf numFmtId="0" fontId="45" fillId="0" borderId="12" xfId="55" applyFont="1" applyBorder="1" applyAlignment="1">
      <alignment horizontal="left" vertical="center" indent="1"/>
      <protection/>
    </xf>
    <xf numFmtId="4" fontId="45" fillId="0" borderId="12" xfId="55" applyNumberFormat="1" applyFont="1" applyFill="1" applyBorder="1" applyAlignment="1">
      <alignment vertical="center"/>
      <protection/>
    </xf>
    <xf numFmtId="4" fontId="45" fillId="0" borderId="0" xfId="55" applyNumberFormat="1" applyFont="1">
      <alignment/>
      <protection/>
    </xf>
    <xf numFmtId="0" fontId="45" fillId="0" borderId="12" xfId="55" applyFont="1" applyBorder="1" applyAlignment="1">
      <alignment horizontal="left" vertical="center" indent="2"/>
      <protection/>
    </xf>
    <xf numFmtId="4" fontId="46" fillId="0" borderId="12" xfId="55" applyNumberFormat="1" applyFont="1" applyBorder="1" applyAlignment="1">
      <alignment vertical="center"/>
      <protection/>
    </xf>
    <xf numFmtId="4" fontId="45" fillId="37" borderId="12" xfId="55" applyNumberFormat="1" applyFont="1" applyFill="1" applyBorder="1" applyAlignment="1">
      <alignment vertical="center"/>
      <protection/>
    </xf>
    <xf numFmtId="4" fontId="45" fillId="38" borderId="12" xfId="55" applyNumberFormat="1" applyFont="1" applyFill="1" applyBorder="1" applyAlignment="1">
      <alignment vertical="center"/>
      <protection/>
    </xf>
    <xf numFmtId="0" fontId="45" fillId="0" borderId="12" xfId="55" applyFont="1" applyBorder="1" applyAlignment="1">
      <alignment horizontal="left" vertical="center" wrapText="1" indent="2"/>
      <protection/>
    </xf>
    <xf numFmtId="43" fontId="45" fillId="0" borderId="0" xfId="50" applyFont="1" applyAlignment="1">
      <alignment/>
    </xf>
    <xf numFmtId="0" fontId="46" fillId="0" borderId="12" xfId="55" applyFont="1" applyBorder="1" applyAlignment="1">
      <alignment horizontal="left" vertical="center" indent="1"/>
      <protection/>
    </xf>
    <xf numFmtId="0" fontId="45" fillId="0" borderId="14" xfId="55" applyFont="1" applyBorder="1" applyAlignment="1">
      <alignment horizontal="justify" vertical="center"/>
      <protection/>
    </xf>
    <xf numFmtId="4" fontId="45" fillId="0" borderId="14" xfId="55" applyNumberFormat="1" applyFont="1" applyBorder="1" applyAlignment="1">
      <alignment vertical="center"/>
      <protection/>
    </xf>
    <xf numFmtId="43" fontId="45" fillId="0" borderId="0" xfId="55" applyNumberFormat="1" applyFont="1">
      <alignment/>
      <protection/>
    </xf>
    <xf numFmtId="43" fontId="47" fillId="0" borderId="0" xfId="50" applyFont="1" applyAlignment="1">
      <alignment/>
    </xf>
    <xf numFmtId="43" fontId="5" fillId="39" borderId="15" xfId="49" applyFont="1" applyFill="1" applyBorder="1" applyAlignment="1">
      <alignment horizontal="center" vertical="center" wrapText="1"/>
    </xf>
    <xf numFmtId="43" fontId="5" fillId="40" borderId="16" xfId="49" applyFont="1" applyFill="1" applyBorder="1" applyAlignment="1">
      <alignment horizontal="center" vertical="center" wrapText="1"/>
    </xf>
    <xf numFmtId="43" fontId="5" fillId="41" borderId="17" xfId="49" applyFont="1" applyFill="1" applyBorder="1" applyAlignment="1">
      <alignment horizontal="center" vertical="center" wrapText="1"/>
    </xf>
    <xf numFmtId="0" fontId="5" fillId="42" borderId="18" xfId="55" applyFont="1" applyFill="1" applyBorder="1" applyAlignment="1">
      <alignment horizontal="center" vertical="center" wrapText="1"/>
      <protection/>
    </xf>
    <xf numFmtId="0" fontId="5" fillId="43" borderId="19" xfId="55" applyFont="1" applyFill="1" applyBorder="1" applyAlignment="1">
      <alignment horizontal="center" vertical="center" wrapText="1"/>
      <protection/>
    </xf>
    <xf numFmtId="0" fontId="5" fillId="44" borderId="20" xfId="55" applyFont="1" applyFill="1" applyBorder="1" applyAlignment="1">
      <alignment horizontal="center" vertical="center" wrapText="1"/>
      <protection/>
    </xf>
    <xf numFmtId="0" fontId="5" fillId="45" borderId="13" xfId="55" applyFont="1" applyFill="1" applyBorder="1" applyAlignment="1">
      <alignment horizontal="center" vertical="center" wrapText="1"/>
      <protection/>
    </xf>
    <xf numFmtId="0" fontId="5" fillId="46" borderId="14" xfId="55" applyFont="1" applyFill="1" applyBorder="1" applyAlignment="1">
      <alignment horizontal="center" vertical="center" wrapText="1"/>
      <protection/>
    </xf>
    <xf numFmtId="0" fontId="5" fillId="47" borderId="21" xfId="55" applyFont="1" applyFill="1" applyBorder="1" applyAlignment="1">
      <alignment horizontal="center" vertical="center" wrapText="1"/>
      <protection/>
    </xf>
    <xf numFmtId="0" fontId="5" fillId="48" borderId="10" xfId="55"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Neutral"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1152525</xdr:colOff>
      <xdr:row>2</xdr:row>
      <xdr:rowOff>0</xdr:rowOff>
    </xdr:to>
    <xdr:pic>
      <xdr:nvPicPr>
        <xdr:cNvPr id="1" name="11 Imagen" descr="logo2"/>
        <xdr:cNvPicPr preferRelativeResize="1">
          <a:picLocks noChangeAspect="1"/>
        </xdr:cNvPicPr>
      </xdr:nvPicPr>
      <xdr:blipFill>
        <a:blip r:embed="rId1"/>
        <a:stretch>
          <a:fillRect/>
        </a:stretch>
      </xdr:blipFill>
      <xdr:spPr>
        <a:xfrm>
          <a:off x="0" y="0"/>
          <a:ext cx="1152525" cy="723900"/>
        </a:xfrm>
        <a:prstGeom prst="rect">
          <a:avLst/>
        </a:prstGeom>
        <a:noFill/>
        <a:ln w="9525" cmpd="sng">
          <a:noFill/>
        </a:ln>
      </xdr:spPr>
    </xdr:pic>
    <xdr:clientData/>
  </xdr:twoCellAnchor>
  <xdr:twoCellAnchor editAs="oneCell">
    <xdr:from>
      <xdr:col>6</xdr:col>
      <xdr:colOff>257175</xdr:colOff>
      <xdr:row>0</xdr:row>
      <xdr:rowOff>0</xdr:rowOff>
    </xdr:from>
    <xdr:to>
      <xdr:col>7</xdr:col>
      <xdr:colOff>28575</xdr:colOff>
      <xdr:row>2</xdr:row>
      <xdr:rowOff>0</xdr:rowOff>
    </xdr:to>
    <xdr:pic>
      <xdr:nvPicPr>
        <xdr:cNvPr id="2" name="Picture 1" descr="escudgr"/>
        <xdr:cNvPicPr preferRelativeResize="1">
          <a:picLocks noChangeAspect="1"/>
        </xdr:cNvPicPr>
      </xdr:nvPicPr>
      <xdr:blipFill>
        <a:blip r:embed="rId2"/>
        <a:stretch>
          <a:fillRect/>
        </a:stretch>
      </xdr:blipFill>
      <xdr:spPr>
        <a:xfrm>
          <a:off x="10258425" y="0"/>
          <a:ext cx="7334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zoomScalePageLayoutView="0" workbookViewId="0" topLeftCell="A1">
      <selection activeCell="A1" sqref="A1:G1"/>
    </sheetView>
  </sheetViews>
  <sheetFormatPr defaultColWidth="12" defaultRowHeight="12.75"/>
  <cols>
    <col min="1" max="1" width="90.83203125" style="7" customWidth="1"/>
    <col min="2" max="7" width="16.83203125" style="7" customWidth="1"/>
    <col min="8" max="8" width="15.16015625" style="7" customWidth="1"/>
    <col min="9" max="9" width="15" style="7" customWidth="1"/>
    <col min="10" max="16384" width="12" style="7" customWidth="1"/>
  </cols>
  <sheetData>
    <row r="1" spans="1:7" ht="11.25">
      <c r="A1" s="28" t="s">
        <v>80</v>
      </c>
      <c r="B1" s="29"/>
      <c r="C1" s="29"/>
      <c r="D1" s="29"/>
      <c r="E1" s="29"/>
      <c r="F1" s="29"/>
      <c r="G1" s="30"/>
    </row>
    <row r="2" spans="1:7" ht="45.75" customHeight="1">
      <c r="A2" s="31" t="s">
        <v>81</v>
      </c>
      <c r="B2" s="32"/>
      <c r="C2" s="32"/>
      <c r="D2" s="32"/>
      <c r="E2" s="32"/>
      <c r="F2" s="32"/>
      <c r="G2" s="33"/>
    </row>
    <row r="3" spans="1:7" ht="15" customHeight="1">
      <c r="A3" s="34" t="s">
        <v>82</v>
      </c>
      <c r="B3" s="36" t="s">
        <v>0</v>
      </c>
      <c r="C3" s="36"/>
      <c r="D3" s="36"/>
      <c r="E3" s="36"/>
      <c r="F3" s="36"/>
      <c r="G3" s="37"/>
    </row>
    <row r="4" spans="1:7" ht="22.5">
      <c r="A4" s="35"/>
      <c r="B4" s="8" t="s">
        <v>1</v>
      </c>
      <c r="C4" s="9" t="s">
        <v>2</v>
      </c>
      <c r="D4" s="9" t="s">
        <v>3</v>
      </c>
      <c r="E4" s="9" t="s">
        <v>4</v>
      </c>
      <c r="F4" s="9" t="s">
        <v>5</v>
      </c>
      <c r="G4" s="9" t="s">
        <v>6</v>
      </c>
    </row>
    <row r="5" spans="1:7" ht="4.5" customHeight="1">
      <c r="A5" s="10"/>
      <c r="B5" s="11"/>
      <c r="C5" s="11"/>
      <c r="D5" s="11"/>
      <c r="E5" s="11"/>
      <c r="F5" s="11"/>
      <c r="G5" s="11"/>
    </row>
    <row r="6" spans="1:7" ht="11.25">
      <c r="A6" s="12" t="s">
        <v>7</v>
      </c>
      <c r="B6" s="13"/>
      <c r="C6" s="13"/>
      <c r="D6" s="13"/>
      <c r="E6" s="13"/>
      <c r="F6" s="13"/>
      <c r="G6" s="13"/>
    </row>
    <row r="7" spans="1:7" ht="11.25">
      <c r="A7" s="14" t="s">
        <v>8</v>
      </c>
      <c r="B7" s="15">
        <v>232361061.52</v>
      </c>
      <c r="C7" s="13">
        <f aca="true" t="shared" si="0" ref="C7:C12">+D7-B7</f>
        <v>7980555.199999988</v>
      </c>
      <c r="D7" s="13">
        <v>240341616.72</v>
      </c>
      <c r="E7" s="13">
        <v>240341616.72</v>
      </c>
      <c r="F7" s="13">
        <v>240341616.72</v>
      </c>
      <c r="G7" s="13">
        <f>F7-B7</f>
        <v>7980555.199999988</v>
      </c>
    </row>
    <row r="8" spans="1:7" ht="11.25">
      <c r="A8" s="14" t="s">
        <v>9</v>
      </c>
      <c r="B8" s="15">
        <v>0</v>
      </c>
      <c r="C8" s="13">
        <f t="shared" si="0"/>
        <v>0</v>
      </c>
      <c r="D8" s="13">
        <f>B8</f>
        <v>0</v>
      </c>
      <c r="E8" s="13">
        <f>C8</f>
        <v>0</v>
      </c>
      <c r="F8" s="13">
        <f>D8</f>
        <v>0</v>
      </c>
      <c r="G8" s="13"/>
    </row>
    <row r="9" spans="1:7" ht="11.25">
      <c r="A9" s="14" t="s">
        <v>10</v>
      </c>
      <c r="B9" s="15">
        <v>12075000</v>
      </c>
      <c r="C9" s="13">
        <f t="shared" si="0"/>
        <v>-1733497.9000000004</v>
      </c>
      <c r="D9" s="13">
        <v>10341502.1</v>
      </c>
      <c r="E9" s="13">
        <v>10341502.1</v>
      </c>
      <c r="F9" s="13">
        <v>10341502.1</v>
      </c>
      <c r="G9" s="13">
        <f aca="true" t="shared" si="1" ref="G9:G37">F9-B9</f>
        <v>-1733497.9000000004</v>
      </c>
    </row>
    <row r="10" spans="1:7" ht="11.25">
      <c r="A10" s="14" t="s">
        <v>11</v>
      </c>
      <c r="B10" s="15">
        <v>94940211.03</v>
      </c>
      <c r="C10" s="13">
        <f t="shared" si="0"/>
        <v>6083955.049999997</v>
      </c>
      <c r="D10" s="13">
        <v>101024166.08</v>
      </c>
      <c r="E10" s="13">
        <v>101024166.08</v>
      </c>
      <c r="F10" s="13">
        <v>101024166.08</v>
      </c>
      <c r="G10" s="13">
        <f t="shared" si="1"/>
        <v>6083955.049999997</v>
      </c>
    </row>
    <row r="11" spans="1:7" ht="11.25">
      <c r="A11" s="14" t="s">
        <v>12</v>
      </c>
      <c r="B11" s="15">
        <v>28510142.09</v>
      </c>
      <c r="C11" s="13">
        <f t="shared" si="0"/>
        <v>-703361.4800000004</v>
      </c>
      <c r="D11" s="13">
        <v>27806780.61</v>
      </c>
      <c r="E11" s="13">
        <v>27806780.61</v>
      </c>
      <c r="F11" s="13">
        <v>27806780.61</v>
      </c>
      <c r="G11" s="13">
        <f t="shared" si="1"/>
        <v>-703361.4800000004</v>
      </c>
    </row>
    <row r="12" spans="1:8" ht="11.25">
      <c r="A12" s="14" t="s">
        <v>13</v>
      </c>
      <c r="B12" s="15">
        <f>33619925.83+16250438.61-1700000</f>
        <v>48170364.44</v>
      </c>
      <c r="C12" s="13">
        <f t="shared" si="0"/>
        <v>18013316.72</v>
      </c>
      <c r="D12" s="15">
        <v>66183681.16</v>
      </c>
      <c r="E12" s="15">
        <v>66183681.16</v>
      </c>
      <c r="F12" s="15">
        <v>66183681.16</v>
      </c>
      <c r="G12" s="13">
        <f t="shared" si="1"/>
        <v>18013316.72</v>
      </c>
      <c r="H12" s="7" t="s">
        <v>83</v>
      </c>
    </row>
    <row r="13" spans="1:7" ht="11.25">
      <c r="A13" s="14" t="s">
        <v>14</v>
      </c>
      <c r="B13" s="15"/>
      <c r="C13" s="13"/>
      <c r="D13" s="13"/>
      <c r="E13" s="13"/>
      <c r="F13" s="13"/>
      <c r="G13" s="13"/>
    </row>
    <row r="14" spans="1:8" ht="11.25">
      <c r="A14" s="14" t="s">
        <v>15</v>
      </c>
      <c r="B14" s="15">
        <f>SUM(B15:B25)</f>
        <v>433408428</v>
      </c>
      <c r="C14" s="13">
        <f>SUM(C15:C25)</f>
        <v>59799166.010000005</v>
      </c>
      <c r="D14" s="13">
        <f>SUM(D15:D25)</f>
        <v>493207594.00999993</v>
      </c>
      <c r="E14" s="13">
        <f>SUM(E15:E25)</f>
        <v>493207594.00999993</v>
      </c>
      <c r="F14" s="13">
        <f>SUM(F15:F25)</f>
        <v>493207594.00999993</v>
      </c>
      <c r="G14" s="13">
        <f t="shared" si="1"/>
        <v>59799166.00999993</v>
      </c>
      <c r="H14" s="16"/>
    </row>
    <row r="15" spans="1:7" ht="11.25">
      <c r="A15" s="17" t="s">
        <v>16</v>
      </c>
      <c r="B15" s="15">
        <v>350408401</v>
      </c>
      <c r="C15" s="13">
        <v>39859088.78</v>
      </c>
      <c r="D15" s="13">
        <f>B15+C15</f>
        <v>390267489.78</v>
      </c>
      <c r="E15" s="15">
        <v>390267489.78</v>
      </c>
      <c r="F15" s="15">
        <v>390267489.78</v>
      </c>
      <c r="G15" s="13">
        <f t="shared" si="1"/>
        <v>39859088.77999997</v>
      </c>
    </row>
    <row r="16" spans="1:7" ht="11.25">
      <c r="A16" s="17" t="s">
        <v>17</v>
      </c>
      <c r="B16" s="15">
        <v>17792764</v>
      </c>
      <c r="C16" s="13">
        <v>1423567.02</v>
      </c>
      <c r="D16" s="13">
        <f aca="true" t="shared" si="2" ref="D16:D24">B16+C16</f>
        <v>19216331.02</v>
      </c>
      <c r="E16" s="15">
        <v>19216331.02</v>
      </c>
      <c r="F16" s="15">
        <v>19216331.02</v>
      </c>
      <c r="G16" s="13">
        <f t="shared" si="1"/>
        <v>1423567.0199999996</v>
      </c>
    </row>
    <row r="17" spans="1:7" ht="11.25">
      <c r="A17" s="17" t="s">
        <v>18</v>
      </c>
      <c r="B17" s="15">
        <v>27502195</v>
      </c>
      <c r="C17" s="13">
        <v>4330649.52</v>
      </c>
      <c r="D17" s="13">
        <f t="shared" si="2"/>
        <v>31832844.52</v>
      </c>
      <c r="E17" s="15">
        <v>31832844.52</v>
      </c>
      <c r="F17" s="15">
        <v>31832844.52</v>
      </c>
      <c r="G17" s="13">
        <f t="shared" si="1"/>
        <v>4330649.52</v>
      </c>
    </row>
    <row r="18" spans="1:7" ht="11.25">
      <c r="A18" s="17" t="s">
        <v>19</v>
      </c>
      <c r="B18" s="15"/>
      <c r="C18" s="13"/>
      <c r="D18" s="13"/>
      <c r="E18" s="15"/>
      <c r="F18" s="15"/>
      <c r="G18" s="13"/>
    </row>
    <row r="19" spans="1:7" ht="11.25">
      <c r="A19" s="17" t="s">
        <v>20</v>
      </c>
      <c r="B19" s="15"/>
      <c r="C19" s="13"/>
      <c r="D19" s="13"/>
      <c r="E19" s="15"/>
      <c r="F19" s="15"/>
      <c r="G19" s="13"/>
    </row>
    <row r="20" spans="1:7" ht="11.25">
      <c r="A20" s="17" t="s">
        <v>21</v>
      </c>
      <c r="B20" s="15">
        <v>2188799</v>
      </c>
      <c r="C20" s="13">
        <v>-421610.06</v>
      </c>
      <c r="D20" s="13">
        <f t="shared" si="2"/>
        <v>1767188.94</v>
      </c>
      <c r="E20" s="15">
        <v>1767188.94</v>
      </c>
      <c r="F20" s="15">
        <v>1767188.94</v>
      </c>
      <c r="G20" s="13">
        <f t="shared" si="1"/>
        <v>-421610.06000000006</v>
      </c>
    </row>
    <row r="21" spans="1:7" ht="11.25">
      <c r="A21" s="17" t="s">
        <v>22</v>
      </c>
      <c r="B21" s="15"/>
      <c r="C21" s="13"/>
      <c r="D21" s="13"/>
      <c r="E21" s="15"/>
      <c r="F21" s="15"/>
      <c r="G21" s="13"/>
    </row>
    <row r="22" spans="1:7" ht="11.25">
      <c r="A22" s="17" t="s">
        <v>23</v>
      </c>
      <c r="B22" s="15"/>
      <c r="C22" s="13"/>
      <c r="D22" s="13"/>
      <c r="E22" s="15"/>
      <c r="F22" s="15"/>
      <c r="G22" s="13"/>
    </row>
    <row r="23" spans="1:7" ht="11.25">
      <c r="A23" s="17" t="s">
        <v>24</v>
      </c>
      <c r="B23" s="15">
        <v>15685901</v>
      </c>
      <c r="C23" s="13">
        <v>801382.75</v>
      </c>
      <c r="D23" s="13">
        <f t="shared" si="2"/>
        <v>16487283.75</v>
      </c>
      <c r="E23" s="15">
        <v>16487283.75</v>
      </c>
      <c r="F23" s="15">
        <v>16487283.75</v>
      </c>
      <c r="G23" s="13">
        <f t="shared" si="1"/>
        <v>801382.75</v>
      </c>
    </row>
    <row r="24" spans="1:7" ht="11.25">
      <c r="A24" s="17" t="s">
        <v>25</v>
      </c>
      <c r="B24" s="15">
        <v>19830368</v>
      </c>
      <c r="C24" s="13">
        <v>13806088</v>
      </c>
      <c r="D24" s="13">
        <f t="shared" si="2"/>
        <v>33636456</v>
      </c>
      <c r="E24" s="15">
        <v>33636456</v>
      </c>
      <c r="F24" s="15">
        <v>33636456</v>
      </c>
      <c r="G24" s="13">
        <f t="shared" si="1"/>
        <v>13806088</v>
      </c>
    </row>
    <row r="25" spans="1:7" ht="11.25">
      <c r="A25" s="17" t="s">
        <v>26</v>
      </c>
      <c r="B25" s="15"/>
      <c r="C25" s="13"/>
      <c r="D25" s="13"/>
      <c r="E25" s="15"/>
      <c r="F25" s="15"/>
      <c r="G25" s="13"/>
    </row>
    <row r="26" spans="1:9" ht="11.25">
      <c r="A26" s="14" t="s">
        <v>27</v>
      </c>
      <c r="B26" s="15">
        <f aca="true" t="shared" si="3" ref="B26:G26">SUM(B27:B31)</f>
        <v>6082516</v>
      </c>
      <c r="C26" s="13">
        <f t="shared" si="3"/>
        <v>1846773.1099999999</v>
      </c>
      <c r="D26" s="13">
        <f t="shared" si="3"/>
        <v>7929289.11</v>
      </c>
      <c r="E26" s="15">
        <f t="shared" si="3"/>
        <v>7929289.11</v>
      </c>
      <c r="F26" s="15">
        <f t="shared" si="3"/>
        <v>7929289.11</v>
      </c>
      <c r="G26" s="15">
        <f t="shared" si="3"/>
        <v>1846773.1099999999</v>
      </c>
      <c r="I26" s="16"/>
    </row>
    <row r="27" spans="1:7" ht="11.25">
      <c r="A27" s="17" t="s">
        <v>28</v>
      </c>
      <c r="B27" s="15">
        <v>35870</v>
      </c>
      <c r="C27" s="13">
        <f>84436.7-37690.58</f>
        <v>46746.119999999995</v>
      </c>
      <c r="D27" s="13">
        <f>B27+C27</f>
        <v>82616.12</v>
      </c>
      <c r="E27" s="15">
        <v>82616.12</v>
      </c>
      <c r="F27" s="15">
        <v>82616.12</v>
      </c>
      <c r="G27" s="13">
        <f>F27-B27</f>
        <v>46746.119999999995</v>
      </c>
    </row>
    <row r="28" spans="1:7" ht="11.25">
      <c r="A28" s="17" t="s">
        <v>29</v>
      </c>
      <c r="B28" s="15">
        <v>1185045</v>
      </c>
      <c r="C28" s="13">
        <f>441957.42-13835</f>
        <v>428122.42</v>
      </c>
      <c r="D28" s="13">
        <f>B28+C28</f>
        <v>1613167.42</v>
      </c>
      <c r="E28" s="15">
        <v>1613167.42</v>
      </c>
      <c r="F28" s="15">
        <v>1613167.42</v>
      </c>
      <c r="G28" s="13">
        <f>F28-B28</f>
        <v>428122.4199999999</v>
      </c>
    </row>
    <row r="29" spans="1:7" ht="11.25">
      <c r="A29" s="17" t="s">
        <v>30</v>
      </c>
      <c r="B29" s="15">
        <v>4113913</v>
      </c>
      <c r="C29" s="13">
        <f>1385593.42-19768</f>
        <v>1365825.42</v>
      </c>
      <c r="D29" s="13">
        <f>B29+C29</f>
        <v>5479738.42</v>
      </c>
      <c r="E29" s="15">
        <v>5479738.42</v>
      </c>
      <c r="F29" s="15">
        <v>5479738.42</v>
      </c>
      <c r="G29" s="13">
        <f>F29-B29</f>
        <v>1365825.42</v>
      </c>
    </row>
    <row r="30" spans="1:7" ht="11.25">
      <c r="A30" s="17" t="s">
        <v>31</v>
      </c>
      <c r="B30" s="15"/>
      <c r="C30" s="13"/>
      <c r="D30" s="13"/>
      <c r="E30" s="15"/>
      <c r="F30" s="15"/>
      <c r="G30" s="13"/>
    </row>
    <row r="31" spans="1:7" ht="11.25">
      <c r="A31" s="17" t="s">
        <v>32</v>
      </c>
      <c r="B31" s="15">
        <v>747688</v>
      </c>
      <c r="C31" s="13">
        <f>293941.15-287862</f>
        <v>6079.150000000023</v>
      </c>
      <c r="D31" s="13">
        <f>B31+C31</f>
        <v>753767.15</v>
      </c>
      <c r="E31" s="15">
        <v>753767.15</v>
      </c>
      <c r="F31" s="15">
        <v>753767.15</v>
      </c>
      <c r="G31" s="13">
        <f t="shared" si="1"/>
        <v>6079.150000000023</v>
      </c>
    </row>
    <row r="32" spans="1:7" ht="11.25">
      <c r="A32" s="14" t="s">
        <v>33</v>
      </c>
      <c r="B32" s="15"/>
      <c r="C32" s="13"/>
      <c r="D32" s="13"/>
      <c r="E32" s="15"/>
      <c r="F32" s="15"/>
      <c r="G32" s="13"/>
    </row>
    <row r="33" spans="1:7" ht="11.25">
      <c r="A33" s="14" t="s">
        <v>34</v>
      </c>
      <c r="B33" s="15"/>
      <c r="C33" s="13"/>
      <c r="D33" s="13"/>
      <c r="E33" s="15"/>
      <c r="F33" s="15"/>
      <c r="G33" s="13"/>
    </row>
    <row r="34" spans="1:7" ht="11.25">
      <c r="A34" s="17" t="s">
        <v>35</v>
      </c>
      <c r="B34" s="15"/>
      <c r="C34" s="13"/>
      <c r="D34" s="13"/>
      <c r="E34" s="13"/>
      <c r="F34" s="13"/>
      <c r="G34" s="13"/>
    </row>
    <row r="35" spans="1:7" ht="11.25">
      <c r="A35" s="14" t="s">
        <v>36</v>
      </c>
      <c r="B35" s="15">
        <f>B36+B37</f>
        <v>2946339</v>
      </c>
      <c r="C35" s="13">
        <f>C36+C37</f>
        <v>-2946339</v>
      </c>
      <c r="D35" s="15">
        <f>D36+D37</f>
        <v>40621400</v>
      </c>
      <c r="E35" s="15">
        <f>E36+E37</f>
        <v>40621400</v>
      </c>
      <c r="F35" s="15">
        <f>F36+F37</f>
        <v>40621400</v>
      </c>
      <c r="G35" s="13">
        <f t="shared" si="1"/>
        <v>37675061</v>
      </c>
    </row>
    <row r="36" spans="1:7" ht="11.25">
      <c r="A36" s="17" t="s">
        <v>37</v>
      </c>
      <c r="B36" s="15">
        <v>2946339</v>
      </c>
      <c r="C36" s="13">
        <v>-2946339</v>
      </c>
      <c r="D36" s="13">
        <f>B36+C36</f>
        <v>0</v>
      </c>
      <c r="E36" s="13">
        <v>0</v>
      </c>
      <c r="F36" s="13">
        <v>0</v>
      </c>
      <c r="G36" s="13">
        <f t="shared" si="1"/>
        <v>-2946339</v>
      </c>
    </row>
    <row r="37" spans="1:7" ht="11.25">
      <c r="A37" s="17" t="s">
        <v>38</v>
      </c>
      <c r="B37" s="13"/>
      <c r="C37" s="13"/>
      <c r="D37" s="13">
        <v>40621400</v>
      </c>
      <c r="E37" s="13">
        <v>40621400</v>
      </c>
      <c r="F37" s="13">
        <v>40621400</v>
      </c>
      <c r="G37" s="13">
        <f t="shared" si="1"/>
        <v>40621400</v>
      </c>
    </row>
    <row r="38" spans="1:9" ht="11.25">
      <c r="A38" s="12" t="s">
        <v>39</v>
      </c>
      <c r="B38" s="18">
        <f aca="true" t="shared" si="4" ref="B38:G38">B7+B8+B9+B10+B11+B12+B13+B14+B26+B32+B33+B35</f>
        <v>858494062.0799999</v>
      </c>
      <c r="C38" s="18">
        <f t="shared" si="4"/>
        <v>88340567.71</v>
      </c>
      <c r="D38" s="18">
        <f t="shared" si="4"/>
        <v>987456029.7899998</v>
      </c>
      <c r="E38" s="18">
        <f t="shared" si="4"/>
        <v>987456029.7899998</v>
      </c>
      <c r="F38" s="18">
        <f t="shared" si="4"/>
        <v>987456029.7899998</v>
      </c>
      <c r="G38" s="18">
        <f t="shared" si="4"/>
        <v>128961967.7099999</v>
      </c>
      <c r="H38" s="16"/>
      <c r="I38" s="16"/>
    </row>
    <row r="39" spans="1:7" ht="11.25">
      <c r="A39" s="12" t="s">
        <v>40</v>
      </c>
      <c r="B39" s="19"/>
      <c r="C39" s="19"/>
      <c r="D39" s="19"/>
      <c r="E39" s="19"/>
      <c r="F39" s="19"/>
      <c r="G39" s="20"/>
    </row>
    <row r="40" spans="1:7" ht="4.5" customHeight="1">
      <c r="A40" s="10"/>
      <c r="B40" s="13"/>
      <c r="C40" s="13"/>
      <c r="D40" s="13"/>
      <c r="E40" s="13"/>
      <c r="F40" s="13"/>
      <c r="G40" s="13"/>
    </row>
    <row r="41" spans="1:7" ht="11.25">
      <c r="A41" s="12" t="s">
        <v>41</v>
      </c>
      <c r="B41" s="13"/>
      <c r="C41" s="13"/>
      <c r="D41" s="13"/>
      <c r="E41" s="13"/>
      <c r="F41" s="13"/>
      <c r="G41" s="13"/>
    </row>
    <row r="42" spans="1:7" ht="11.25">
      <c r="A42" s="14" t="s">
        <v>42</v>
      </c>
      <c r="B42" s="13">
        <f aca="true" t="shared" si="5" ref="B42:G42">SUM(B43:B50)</f>
        <v>310271107</v>
      </c>
      <c r="C42" s="13">
        <f t="shared" si="5"/>
        <v>14502016</v>
      </c>
      <c r="D42" s="13">
        <f t="shared" si="5"/>
        <v>324773123</v>
      </c>
      <c r="E42" s="13">
        <f t="shared" si="5"/>
        <v>324773123</v>
      </c>
      <c r="F42" s="13">
        <f t="shared" si="5"/>
        <v>324773123</v>
      </c>
      <c r="G42" s="13">
        <f t="shared" si="5"/>
        <v>14502016</v>
      </c>
    </row>
    <row r="43" spans="1:7" ht="11.25">
      <c r="A43" s="17" t="s">
        <v>43</v>
      </c>
      <c r="B43" s="13"/>
      <c r="C43" s="13"/>
      <c r="D43" s="13"/>
      <c r="E43" s="13"/>
      <c r="F43" s="13"/>
      <c r="G43" s="13"/>
    </row>
    <row r="44" spans="1:7" ht="11.25">
      <c r="A44" s="17" t="s">
        <v>44</v>
      </c>
      <c r="B44" s="13"/>
      <c r="C44" s="13"/>
      <c r="D44" s="13"/>
      <c r="E44" s="13"/>
      <c r="F44" s="13"/>
      <c r="G44" s="13"/>
    </row>
    <row r="45" spans="1:7" ht="11.25">
      <c r="A45" s="17" t="s">
        <v>45</v>
      </c>
      <c r="B45" s="15">
        <v>68792115</v>
      </c>
      <c r="C45" s="13">
        <v>3339363</v>
      </c>
      <c r="D45" s="13">
        <v>72131478</v>
      </c>
      <c r="E45" s="13">
        <v>72131478</v>
      </c>
      <c r="F45" s="13">
        <v>72131478</v>
      </c>
      <c r="G45" s="13">
        <f>F45-B45</f>
        <v>3339363</v>
      </c>
    </row>
    <row r="46" spans="1:7" ht="22.5">
      <c r="A46" s="21" t="s">
        <v>46</v>
      </c>
      <c r="B46" s="15">
        <v>241478992</v>
      </c>
      <c r="C46" s="13">
        <v>11162653</v>
      </c>
      <c r="D46" s="13">
        <v>252641645</v>
      </c>
      <c r="E46" s="13">
        <v>252641645</v>
      </c>
      <c r="F46" s="13">
        <v>252641645</v>
      </c>
      <c r="G46" s="13">
        <f>F46-B46</f>
        <v>11162653</v>
      </c>
    </row>
    <row r="47" spans="1:7" ht="11.25">
      <c r="A47" s="17" t="s">
        <v>47</v>
      </c>
      <c r="B47" s="13"/>
      <c r="C47" s="13"/>
      <c r="D47" s="13"/>
      <c r="E47" s="13"/>
      <c r="F47" s="13"/>
      <c r="G47" s="13"/>
    </row>
    <row r="48" spans="1:7" ht="11.25">
      <c r="A48" s="17" t="s">
        <v>48</v>
      </c>
      <c r="B48" s="13"/>
      <c r="C48" s="13"/>
      <c r="D48" s="13"/>
      <c r="E48" s="13"/>
      <c r="F48" s="13"/>
      <c r="G48" s="13"/>
    </row>
    <row r="49" spans="1:7" ht="11.25">
      <c r="A49" s="17" t="s">
        <v>49</v>
      </c>
      <c r="B49" s="13"/>
      <c r="C49" s="13"/>
      <c r="D49" s="13"/>
      <c r="E49" s="13"/>
      <c r="F49" s="13"/>
      <c r="G49" s="13"/>
    </row>
    <row r="50" spans="1:7" ht="11.25">
      <c r="A50" s="17" t="s">
        <v>50</v>
      </c>
      <c r="B50" s="13"/>
      <c r="C50" s="13"/>
      <c r="D50" s="13"/>
      <c r="E50" s="13"/>
      <c r="F50" s="13"/>
      <c r="G50" s="13"/>
    </row>
    <row r="51" spans="1:7" ht="11.25">
      <c r="A51" s="14" t="s">
        <v>51</v>
      </c>
      <c r="B51" s="13">
        <f aca="true" t="shared" si="6" ref="B51:G51">SUM(B52:B55)</f>
        <v>142700742.92000002</v>
      </c>
      <c r="C51" s="13">
        <f t="shared" si="6"/>
        <v>35890804.72</v>
      </c>
      <c r="D51" s="13">
        <f t="shared" si="6"/>
        <v>176891547.64000002</v>
      </c>
      <c r="E51" s="13">
        <f t="shared" si="6"/>
        <v>176891547.64000002</v>
      </c>
      <c r="F51" s="13">
        <f t="shared" si="6"/>
        <v>176891547.64000002</v>
      </c>
      <c r="G51" s="13">
        <f t="shared" si="6"/>
        <v>34190804.72</v>
      </c>
    </row>
    <row r="52" spans="1:7" ht="11.25">
      <c r="A52" s="17" t="s">
        <v>52</v>
      </c>
      <c r="B52" s="13"/>
      <c r="C52" s="13"/>
      <c r="D52" s="13"/>
      <c r="E52" s="13"/>
      <c r="F52" s="13"/>
      <c r="G52" s="13"/>
    </row>
    <row r="53" spans="1:7" ht="11.25">
      <c r="A53" s="17" t="s">
        <v>53</v>
      </c>
      <c r="B53" s="13"/>
      <c r="C53" s="13"/>
      <c r="D53" s="13"/>
      <c r="E53" s="13"/>
      <c r="F53" s="13"/>
      <c r="G53" s="13"/>
    </row>
    <row r="54" spans="1:7" ht="11.25">
      <c r="A54" s="17" t="s">
        <v>54</v>
      </c>
      <c r="B54" s="13"/>
      <c r="C54" s="13"/>
      <c r="D54" s="13"/>
      <c r="E54" s="13"/>
      <c r="F54" s="13"/>
      <c r="G54" s="13"/>
    </row>
    <row r="55" spans="1:9" ht="11.25">
      <c r="A55" s="17" t="s">
        <v>55</v>
      </c>
      <c r="B55" s="13">
        <f>123371136.92+17629606+1700000</f>
        <v>142700742.92000002</v>
      </c>
      <c r="C55" s="13">
        <v>35890804.72</v>
      </c>
      <c r="D55" s="13">
        <f>20815450.84+156076096.8</f>
        <v>176891547.64000002</v>
      </c>
      <c r="E55" s="13">
        <f>20815450.84+156076096.8</f>
        <v>176891547.64000002</v>
      </c>
      <c r="F55" s="13">
        <f>20815450.84+156076096.8</f>
        <v>176891547.64000002</v>
      </c>
      <c r="G55" s="13">
        <f>F55-B55</f>
        <v>34190804.72</v>
      </c>
      <c r="I55" s="22"/>
    </row>
    <row r="56" spans="1:9" ht="11.25">
      <c r="A56" s="14" t="s">
        <v>56</v>
      </c>
      <c r="C56" s="13">
        <f>SUM(C57:C58)</f>
        <v>0</v>
      </c>
      <c r="D56" s="13">
        <f>SUM(D57:D58)</f>
        <v>0</v>
      </c>
      <c r="E56" s="13">
        <f>SUM(E57:E58)</f>
        <v>0</v>
      </c>
      <c r="F56" s="13">
        <f>SUM(F57:F58)</f>
        <v>0</v>
      </c>
      <c r="G56" s="13">
        <f>SUM(G57:G58)</f>
        <v>0</v>
      </c>
      <c r="I56" s="7" t="s">
        <v>83</v>
      </c>
    </row>
    <row r="57" spans="1:7" ht="11.25">
      <c r="A57" s="17" t="s">
        <v>57</v>
      </c>
      <c r="B57" s="13"/>
      <c r="C57" s="13"/>
      <c r="D57" s="13"/>
      <c r="E57" s="13"/>
      <c r="F57" s="13"/>
      <c r="G57" s="13"/>
    </row>
    <row r="58" spans="1:7" ht="11.25">
      <c r="A58" s="17" t="s">
        <v>58</v>
      </c>
      <c r="B58" s="13"/>
      <c r="C58" s="13"/>
      <c r="D58" s="13"/>
      <c r="E58" s="13"/>
      <c r="F58" s="13"/>
      <c r="G58" s="13"/>
    </row>
    <row r="59" spans="1:7" ht="11.25">
      <c r="A59" s="14" t="s">
        <v>59</v>
      </c>
      <c r="B59" s="13"/>
      <c r="C59" s="13"/>
      <c r="D59" s="13"/>
      <c r="E59" s="13"/>
      <c r="F59" s="13"/>
      <c r="G59" s="13"/>
    </row>
    <row r="60" spans="1:7" ht="11.25">
      <c r="A60" s="14" t="s">
        <v>60</v>
      </c>
      <c r="B60" s="13"/>
      <c r="C60" s="13"/>
      <c r="D60" s="13"/>
      <c r="E60" s="13"/>
      <c r="F60" s="13"/>
      <c r="G60" s="13"/>
    </row>
    <row r="61" spans="1:7" ht="11.25">
      <c r="A61" s="12" t="s">
        <v>61</v>
      </c>
      <c r="B61" s="18">
        <f aca="true" t="shared" si="7" ref="B61:G61">B42+B51+B56+B59+B60</f>
        <v>452971849.92</v>
      </c>
      <c r="C61" s="18">
        <f t="shared" si="7"/>
        <v>50392820.72</v>
      </c>
      <c r="D61" s="18">
        <f t="shared" si="7"/>
        <v>501664670.64</v>
      </c>
      <c r="E61" s="18">
        <f t="shared" si="7"/>
        <v>501664670.64</v>
      </c>
      <c r="F61" s="18">
        <f t="shared" si="7"/>
        <v>501664670.64</v>
      </c>
      <c r="G61" s="18">
        <f t="shared" si="7"/>
        <v>48692820.72</v>
      </c>
    </row>
    <row r="62" spans="1:7" ht="4.5" customHeight="1">
      <c r="A62" s="10"/>
      <c r="B62" s="13"/>
      <c r="C62" s="13"/>
      <c r="D62" s="13"/>
      <c r="E62" s="13"/>
      <c r="F62" s="13"/>
      <c r="G62" s="18"/>
    </row>
    <row r="63" spans="1:8" ht="11.25">
      <c r="A63" s="12" t="s">
        <v>62</v>
      </c>
      <c r="B63" s="18">
        <f aca="true" t="shared" si="8" ref="B63:G63">SUM(B64)</f>
        <v>0</v>
      </c>
      <c r="C63" s="18">
        <f t="shared" si="8"/>
        <v>80000000</v>
      </c>
      <c r="D63" s="18">
        <f t="shared" si="8"/>
        <v>80000000</v>
      </c>
      <c r="E63" s="18">
        <f t="shared" si="8"/>
        <v>80000000</v>
      </c>
      <c r="F63" s="18">
        <f t="shared" si="8"/>
        <v>80000000</v>
      </c>
      <c r="G63" s="18">
        <f t="shared" si="8"/>
        <v>80000000</v>
      </c>
      <c r="H63" s="16"/>
    </row>
    <row r="64" spans="1:7" ht="11.25">
      <c r="A64" s="14" t="s">
        <v>63</v>
      </c>
      <c r="B64" s="13"/>
      <c r="C64" s="13">
        <v>80000000</v>
      </c>
      <c r="D64" s="13">
        <v>80000000</v>
      </c>
      <c r="E64" s="13">
        <v>80000000</v>
      </c>
      <c r="F64" s="13">
        <v>80000000</v>
      </c>
      <c r="G64" s="13">
        <f>F64-B64</f>
        <v>80000000</v>
      </c>
    </row>
    <row r="65" spans="1:7" ht="4.5" customHeight="1">
      <c r="A65" s="10"/>
      <c r="B65" s="13"/>
      <c r="C65" s="13"/>
      <c r="D65" s="13"/>
      <c r="E65" s="13"/>
      <c r="F65" s="13"/>
      <c r="G65" s="13"/>
    </row>
    <row r="66" spans="1:8" ht="11.25">
      <c r="A66" s="12" t="s">
        <v>64</v>
      </c>
      <c r="B66" s="18">
        <f aca="true" t="shared" si="9" ref="B66:G66">B38+B61+B63</f>
        <v>1311465912</v>
      </c>
      <c r="C66" s="18">
        <f t="shared" si="9"/>
        <v>218733388.43</v>
      </c>
      <c r="D66" s="18">
        <f t="shared" si="9"/>
        <v>1569120700.4299998</v>
      </c>
      <c r="E66" s="18">
        <f t="shared" si="9"/>
        <v>1569120700.4299998</v>
      </c>
      <c r="F66" s="18">
        <f t="shared" si="9"/>
        <v>1569120700.4299998</v>
      </c>
      <c r="G66" s="18">
        <f t="shared" si="9"/>
        <v>257654788.4299999</v>
      </c>
      <c r="H66" s="16"/>
    </row>
    <row r="67" spans="1:7" ht="4.5" customHeight="1">
      <c r="A67" s="10"/>
      <c r="B67" s="13"/>
      <c r="C67" s="13"/>
      <c r="D67" s="13"/>
      <c r="E67" s="13"/>
      <c r="F67" s="13"/>
      <c r="G67" s="13"/>
    </row>
    <row r="68" spans="1:7" ht="11.25">
      <c r="A68" s="12" t="s">
        <v>65</v>
      </c>
      <c r="B68" s="13"/>
      <c r="C68" s="13"/>
      <c r="D68" s="13"/>
      <c r="E68" s="13"/>
      <c r="F68" s="13"/>
      <c r="G68" s="13"/>
    </row>
    <row r="69" spans="1:8" ht="11.25">
      <c r="A69" s="14" t="s">
        <v>66</v>
      </c>
      <c r="B69" s="13"/>
      <c r="C69" s="13"/>
      <c r="D69" s="13"/>
      <c r="E69" s="13">
        <v>0</v>
      </c>
      <c r="F69" s="13">
        <v>0</v>
      </c>
      <c r="G69" s="13"/>
      <c r="H69" s="16"/>
    </row>
    <row r="70" spans="1:7" ht="11.25">
      <c r="A70" s="14" t="s">
        <v>67</v>
      </c>
      <c r="B70" s="13"/>
      <c r="C70" s="13"/>
      <c r="D70" s="13">
        <v>80000000</v>
      </c>
      <c r="E70" s="13">
        <v>80000000</v>
      </c>
      <c r="F70" s="13">
        <v>80000000</v>
      </c>
      <c r="G70" s="13"/>
    </row>
    <row r="71" spans="1:7" ht="11.25">
      <c r="A71" s="23" t="s">
        <v>68</v>
      </c>
      <c r="B71" s="18">
        <f aca="true" t="shared" si="10" ref="B71:G71">B69+B70</f>
        <v>0</v>
      </c>
      <c r="C71" s="18">
        <f t="shared" si="10"/>
        <v>0</v>
      </c>
      <c r="D71" s="18">
        <f t="shared" si="10"/>
        <v>80000000</v>
      </c>
      <c r="E71" s="18">
        <f t="shared" si="10"/>
        <v>80000000</v>
      </c>
      <c r="F71" s="18">
        <f t="shared" si="10"/>
        <v>80000000</v>
      </c>
      <c r="G71" s="18">
        <f t="shared" si="10"/>
        <v>0</v>
      </c>
    </row>
    <row r="72" spans="1:7" ht="4.5" customHeight="1">
      <c r="A72" s="24"/>
      <c r="B72" s="25"/>
      <c r="C72" s="25"/>
      <c r="D72" s="25"/>
      <c r="E72" s="25"/>
      <c r="F72" s="25"/>
      <c r="G72" s="25"/>
    </row>
    <row r="74" spans="2:6" ht="11.25">
      <c r="B74" s="26"/>
      <c r="C74" s="16"/>
      <c r="F74" s="27"/>
    </row>
    <row r="75" spans="2:6" ht="11.25">
      <c r="B75" s="22"/>
      <c r="F75" s="22"/>
    </row>
    <row r="76" spans="2:6" ht="11.25">
      <c r="B76" s="16"/>
      <c r="F76" s="27"/>
    </row>
    <row r="77" ht="11.25">
      <c r="F77" s="27"/>
    </row>
    <row r="78" spans="2:6" ht="11.25">
      <c r="B78" s="16"/>
      <c r="F78" s="26"/>
    </row>
    <row r="79" ht="11.25">
      <c r="F79" s="26"/>
    </row>
  </sheetData>
  <sheetProtection/>
  <autoFilter ref="A4:G72"/>
  <mergeCells count="4">
    <mergeCell ref="A1:G1"/>
    <mergeCell ref="A2:G2"/>
    <mergeCell ref="A3:A4"/>
    <mergeCell ref="B3:G3"/>
  </mergeCells>
  <printOptions horizontalCentered="1" verticalCentered="1"/>
  <pageMargins left="0.7086614173228347" right="0.7086614173228347" top="0.15748031496062992" bottom="0.35433070866141736" header="0.31496062992125984" footer="0.31496062992125984"/>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12" defaultRowHeight="12.75"/>
  <cols>
    <col min="1" max="1" width="135.83203125" style="0" customWidth="1"/>
  </cols>
  <sheetData>
    <row r="1" ht="12.75">
      <c r="A1" s="1" t="s">
        <v>69</v>
      </c>
    </row>
    <row r="2" ht="12.75">
      <c r="A2" s="2"/>
    </row>
    <row r="3" ht="51">
      <c r="A3" s="3" t="s">
        <v>70</v>
      </c>
    </row>
    <row r="4" ht="25.5">
      <c r="A4" s="3" t="s">
        <v>71</v>
      </c>
    </row>
    <row r="5" ht="25.5">
      <c r="A5" s="3" t="s">
        <v>72</v>
      </c>
    </row>
    <row r="6" ht="12.75">
      <c r="A6" s="3" t="s">
        <v>73</v>
      </c>
    </row>
    <row r="7" ht="12.75">
      <c r="A7" s="3" t="s">
        <v>74</v>
      </c>
    </row>
    <row r="8" ht="12.75">
      <c r="A8" s="3"/>
    </row>
    <row r="9" ht="12.75">
      <c r="A9" s="3"/>
    </row>
    <row r="10" ht="12.75">
      <c r="A10" s="4" t="s">
        <v>75</v>
      </c>
    </row>
    <row r="12" ht="12.75">
      <c r="A12" s="5" t="s">
        <v>76</v>
      </c>
    </row>
    <row r="13" ht="39.75" customHeight="1">
      <c r="A13" s="5" t="s">
        <v>77</v>
      </c>
    </row>
    <row r="14" ht="39.75" customHeight="1">
      <c r="A14" s="5" t="s">
        <v>78</v>
      </c>
    </row>
    <row r="15" ht="117.75">
      <c r="A15" s="6" t="s">
        <v>79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Yazmin</cp:lastModifiedBy>
  <cp:lastPrinted>2017-03-01T16:01:43Z</cp:lastPrinted>
  <dcterms:created xsi:type="dcterms:W3CDTF">2017-01-11T21:37:25Z</dcterms:created>
  <dcterms:modified xsi:type="dcterms:W3CDTF">2017-05-16T17:25:01Z</dcterms:modified>
  <cp:category/>
  <cp:version/>
  <cp:contentType/>
  <cp:contentStatus/>
</cp:coreProperties>
</file>