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46" firstSheet="1" activeTab="1"/>
  </bookViews>
  <sheets>
    <sheet name="Hoja1" sheetId="1" state="hidden" r:id="rId1"/>
    <sheet name="Notas a los estado financieros" sheetId="2" r:id="rId2"/>
    <sheet name="ESF-01" sheetId="3" r:id="rId3"/>
    <sheet name="ESF-02 " sheetId="4" r:id="rId4"/>
    <sheet name="ESF-03" sheetId="5" r:id="rId5"/>
    <sheet name="ESF-04" sheetId="6" state="hidden" r:id="rId6"/>
    <sheet name="ESF-05" sheetId="7" state="hidden" r:id="rId7"/>
    <sheet name="ESF-06 " sheetId="8" r:id="rId8"/>
    <sheet name="ESF-07" sheetId="9" state="hidden" r:id="rId9"/>
    <sheet name="ESF-08" sheetId="10" r:id="rId10"/>
    <sheet name="ESF-09" sheetId="11" r:id="rId11"/>
    <sheet name="ESF-10" sheetId="12" state="hidden" r:id="rId12"/>
    <sheet name="ESF-11" sheetId="13" state="hidden" r:id="rId13"/>
    <sheet name="ESF-12 " sheetId="14" r:id="rId14"/>
    <sheet name="ESF-13" sheetId="15" state="hidden" r:id="rId15"/>
    <sheet name="ESF-14" sheetId="16" state="hidden" r:id="rId16"/>
    <sheet name="ESF-15" sheetId="17" state="hidden" r:id="rId17"/>
    <sheet name="EA-01" sheetId="18" r:id="rId18"/>
    <sheet name="EA-02" sheetId="19" state="hidden" r:id="rId19"/>
    <sheet name="EA-03 " sheetId="20" r:id="rId20"/>
    <sheet name="VHP-01" sheetId="21" r:id="rId21"/>
    <sheet name="VHP-02" sheetId="22" r:id="rId22"/>
    <sheet name="EFE-01  " sheetId="23" r:id="rId23"/>
    <sheet name="EFE-02" sheetId="24" r:id="rId24"/>
    <sheet name="EFE-03" sheetId="25" r:id="rId25"/>
    <sheet name="Conciliacion_Ig" sheetId="26" r:id="rId26"/>
    <sheet name="Conciliacion_Eg" sheetId="27" r:id="rId27"/>
    <sheet name="Memoria" sheetId="28" r:id="rId28"/>
  </sheets>
  <definedNames>
    <definedName name="_xlnm.Print_Area" localSheetId="17">'EA-01'!$A$1:$D$18</definedName>
    <definedName name="_xlnm.Print_Area" localSheetId="18">'EA-02'!$A$1:$E$16</definedName>
    <definedName name="_xlnm.Print_Area" localSheetId="19">'EA-03 '!$A$1:$E$49</definedName>
    <definedName name="_xlnm.Print_Area" localSheetId="22">'EFE-01  '!$A$1:$E$27</definedName>
    <definedName name="_xlnm.Print_Area" localSheetId="23">'EFE-02'!$A$1:$D$20</definedName>
    <definedName name="_xlnm.Print_Area" localSheetId="24">'EFE-03'!$A$1:$C$43</definedName>
    <definedName name="_xlnm.Print_Area" localSheetId="2">'ESF-01'!$A$1:$E$12</definedName>
    <definedName name="_xlnm.Print_Area" localSheetId="3">'ESF-02 '!$A$1:$G$15</definedName>
    <definedName name="_xlnm.Print_Area" localSheetId="4">'ESF-03'!$A$1:$I$13</definedName>
    <definedName name="_xlnm.Print_Area" localSheetId="5">'ESF-04'!$A$1:$H$8</definedName>
    <definedName name="_xlnm.Print_Area" localSheetId="7">'ESF-06 '!$A$1:$G$15</definedName>
    <definedName name="_xlnm.Print_Area" localSheetId="8">'ESF-07'!$A$1:$E$18</definedName>
    <definedName name="_xlnm.Print_Area" localSheetId="9">'ESF-08'!$A$1:$F$40</definedName>
    <definedName name="_xlnm.Print_Area" localSheetId="10">'ESF-09'!$A$1:$F$20</definedName>
    <definedName name="_xlnm.Print_Area" localSheetId="11">'ESF-10'!$A$1:$H$8</definedName>
    <definedName name="_xlnm.Print_Area" localSheetId="12">'ESF-11'!$A$1:$D$13</definedName>
    <definedName name="_xlnm.Print_Area" localSheetId="13">'ESF-12 '!$A$1:$H$24</definedName>
    <definedName name="_xlnm.Print_Area" localSheetId="14">'ESF-13'!$A$1:$E$12</definedName>
    <definedName name="_xlnm.Print_Area" localSheetId="15">'ESF-14'!$A$1:$E$20</definedName>
    <definedName name="_xlnm.Print_Area" localSheetId="16">'ESF-15'!$A$1:$AA$20</definedName>
    <definedName name="_xlnm.Print_Area" localSheetId="27">'Memoria'!$A$1:$E$74</definedName>
    <definedName name="_xlnm.Print_Area" localSheetId="20">'VHP-01'!$A$1:$G$15</definedName>
    <definedName name="_xlnm.Print_Area" localSheetId="21">'VHP-02'!$A$1:$F$22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</definedNames>
  <calcPr fullCalcOnLoad="1"/>
</workbook>
</file>

<file path=xl/sharedStrings.xml><?xml version="1.0" encoding="utf-8"?>
<sst xmlns="http://schemas.openxmlformats.org/spreadsheetml/2006/main" count="715" uniqueCount="503">
  <si>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</si>
  <si>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</si>
  <si>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</si>
  <si>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</si>
  <si>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</si>
  <si>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</si>
  <si>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</si>
  <si>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</si>
  <si>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</si>
  <si>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</si>
  <si>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</si>
  <si>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</si>
  <si>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</si>
  <si>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</si>
  <si>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</si>
  <si>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</si>
  <si>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</si>
  <si>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</si>
  <si>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</si>
  <si>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</si>
  <si>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</si>
  <si>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</si>
  <si>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</si>
  <si>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</si>
  <si>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</si>
  <si>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</si>
  <si>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</si>
  <si>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</si>
  <si>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</si>
  <si>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</si>
  <si>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</si>
  <si>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</si>
  <si>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</si>
  <si>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</si>
  <si>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</si>
  <si>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</si>
  <si>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</si>
  <si>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</si>
  <si>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</si>
  <si>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</si>
  <si>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</si>
  <si>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</si>
  <si>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</si>
  <si>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</si>
  <si>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</si>
  <si>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</si>
  <si>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</si>
  <si>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</si>
  <si>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</si>
  <si>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</si>
  <si>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</si>
  <si>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</si>
  <si>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</si>
  <si>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</si>
  <si>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</si>
  <si>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</si>
  <si>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</si>
  <si>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</si>
  <si>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</si>
  <si>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</si>
  <si>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</si>
  <si>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</si>
  <si>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</si>
  <si>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</si>
  <si>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</si>
  <si>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</si>
  <si>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</si>
  <si>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</si>
  <si>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</si>
  <si>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</si>
  <si>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</si>
  <si>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</si>
  <si>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</si>
  <si>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</si>
  <si>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</si>
  <si>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</si>
  <si>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</si>
  <si>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</si>
  <si>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</si>
  <si>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</si>
  <si>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</si>
  <si>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</si>
  <si>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</si>
  <si>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</si>
  <si>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</si>
  <si>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</si>
  <si>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</si>
  <si>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</si>
  <si>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</si>
  <si>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</si>
  <si>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</si>
  <si>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</si>
  <si>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</si>
  <si>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</si>
  <si>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</si>
  <si>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</si>
  <si>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</si>
  <si>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</si>
  <si>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</si>
  <si>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</si>
  <si>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</si>
  <si>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</si>
  <si>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</si>
  <si>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</si>
  <si>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</si>
  <si>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</si>
  <si>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</si>
  <si>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</si>
  <si>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</si>
  <si>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</si>
  <si>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</si>
  <si>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</si>
  <si>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</si>
  <si>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</si>
  <si>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</si>
  <si>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</si>
  <si>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</si>
  <si>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</si>
  <si>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</si>
  <si>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</si>
  <si>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</si>
  <si>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</si>
  <si>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</si>
  <si>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</si>
  <si>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</si>
  <si>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</si>
  <si>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</si>
  <si>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</si>
  <si>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</si>
  <si>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</si>
  <si>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</si>
  <si>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</si>
  <si>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</si>
  <si>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</si>
  <si>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</si>
  <si>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</si>
  <si>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</si>
  <si>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</si>
  <si>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</si>
  <si>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</si>
  <si>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</si>
  <si>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</si>
  <si>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</si>
  <si>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</si>
  <si>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</si>
  <si>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</si>
  <si>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</si>
  <si>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</si>
  <si>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</si>
  <si>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</si>
  <si>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</si>
  <si>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</si>
  <si>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</si>
  <si>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</si>
  <si>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</si>
  <si>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</si>
  <si>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</si>
  <si>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</si>
  <si>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</si>
  <si>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</si>
  <si>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</si>
  <si>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</si>
  <si>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</si>
  <si>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</si>
  <si>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</si>
  <si>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</si>
  <si>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</si>
  <si>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</si>
  <si>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</si>
  <si>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</si>
  <si>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</si>
  <si>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</si>
  <si>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</si>
  <si>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</si>
  <si>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</si>
  <si>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</si>
  <si>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</si>
  <si>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</si>
  <si>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</si>
  <si>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</si>
  <si>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</si>
  <si>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</si>
  <si>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</si>
  <si>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</si>
  <si>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</si>
  <si>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</si>
  <si>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</si>
  <si>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</si>
  <si>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</si>
  <si>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</si>
  <si>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</si>
  <si>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</si>
  <si>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</si>
  <si>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</si>
  <si>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</si>
  <si>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</si>
  <si>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</si>
  <si>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</si>
  <si>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</si>
  <si>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</si>
  <si>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</si>
  <si>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</si>
  <si>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</si>
  <si>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</si>
  <si>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</si>
  <si>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5800-6100-6300</t>
  </si>
  <si>
    <t>Conciliacion_Ig</t>
  </si>
  <si>
    <t>Conciliacion_Eg</t>
  </si>
  <si>
    <t>1261    DEPRECIACIÓN ACUMULADA DE BIENES INMUEBLES</t>
  </si>
  <si>
    <t>1265    AMORTIZACIÓN ACUMULADA DE ACTIVOS INTANGIBLES</t>
  </si>
  <si>
    <t>NOTA:     EFE-03</t>
  </si>
  <si>
    <t>TOTAL_1140</t>
  </si>
  <si>
    <t>TOTAL_1150</t>
  </si>
  <si>
    <t>TOTAL_1114</t>
  </si>
  <si>
    <t>TOTAL_1122</t>
  </si>
  <si>
    <t>TOTAL_1213</t>
  </si>
  <si>
    <t>TOTAL_1214</t>
  </si>
  <si>
    <t>TOTAL_1240</t>
  </si>
  <si>
    <t>TOTAL_1250</t>
  </si>
  <si>
    <t>TOTAL_1265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</si>
  <si>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</si>
  <si>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</si>
  <si>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</si>
  <si>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</si>
  <si>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</si>
  <si>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</si>
  <si>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</si>
  <si>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</si>
  <si>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</si>
  <si>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</si>
  <si>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</si>
  <si>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</si>
  <si>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</si>
  <si>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</si>
  <si>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</si>
  <si>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</si>
  <si>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</si>
  <si>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</si>
  <si>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</si>
  <si>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TOTAL_4200</t>
  </si>
  <si>
    <t>TOTAL_4300</t>
  </si>
  <si>
    <t>TOTAL_3100</t>
  </si>
  <si>
    <t>TOTAL_3200</t>
  </si>
  <si>
    <t>1230  BIENES INMUEBLES, INFRAESTRUCTURA Y CONSTRUCCIONES EN PROCESO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</si>
  <si>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</si>
  <si>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</si>
  <si>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</si>
  <si>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</si>
  <si>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</si>
  <si>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</si>
  <si>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</si>
  <si>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</si>
  <si>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</si>
  <si>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</si>
  <si>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</si>
  <si>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</si>
  <si>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</si>
  <si>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</si>
  <si>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</si>
  <si>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</si>
  <si>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</si>
  <si>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</si>
  <si>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</si>
  <si>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</si>
  <si>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</si>
  <si>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</si>
  <si>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</si>
  <si>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</si>
  <si>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</si>
  <si>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</si>
  <si>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</si>
  <si>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</si>
  <si>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</si>
  <si>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</si>
  <si>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</si>
  <si>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</si>
  <si>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</si>
  <si>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</si>
  <si>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</si>
  <si>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</si>
  <si>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</si>
  <si>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</si>
  <si>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</si>
  <si>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</si>
  <si>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</si>
  <si>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</si>
  <si>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</si>
  <si>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</si>
  <si>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</si>
  <si>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</si>
  <si>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</si>
  <si>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</si>
  <si>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</si>
  <si>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</si>
  <si>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</si>
  <si>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</si>
  <si>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</si>
  <si>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</si>
  <si>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</si>
  <si>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</si>
  <si>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</si>
  <si>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</si>
  <si>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</si>
  <si>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</si>
  <si>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</si>
  <si>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</si>
  <si>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</si>
  <si>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</si>
  <si>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</si>
  <si>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</si>
  <si>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</si>
  <si>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</si>
  <si>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</si>
  <si>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</si>
  <si>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</si>
  <si>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</si>
  <si>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</si>
  <si>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</si>
  <si>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</si>
  <si>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</si>
  <si>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</si>
  <si>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</si>
  <si>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</si>
  <si>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</si>
  <si>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</si>
  <si>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</si>
  <si>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</si>
  <si>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</si>
  <si>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</si>
  <si>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</si>
  <si>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</si>
  <si>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</si>
  <si>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</si>
  <si>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</si>
  <si>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</si>
  <si>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</si>
  <si>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</si>
  <si>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</si>
  <si>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</si>
  <si>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</si>
  <si>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</si>
  <si>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</si>
  <si>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</si>
  <si>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</si>
  <si>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</si>
  <si>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</si>
  <si>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</si>
  <si>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</si>
  <si>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</si>
  <si>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TOTAL_1230</t>
  </si>
  <si>
    <t>TOTAL_1110</t>
  </si>
  <si>
    <t>11140000 1 ScotiabankM IMUVI 0076393880</t>
  </si>
  <si>
    <t>123616211 Edificación habitacional</t>
  </si>
  <si>
    <t>123646241 División de terrenos</t>
  </si>
  <si>
    <t>124135151 Computadoras</t>
  </si>
  <si>
    <t>125105911 Software</t>
  </si>
  <si>
    <t>126505911 Amort Acum Software</t>
  </si>
  <si>
    <t xml:space="preserve">121347541 InvFideicompub No </t>
  </si>
  <si>
    <t>3210 Ahorro/ Desahorro</t>
  </si>
  <si>
    <t>111400001 ScotiabankM IMUVI 0076393880</t>
  </si>
  <si>
    <t>111600001 FONDO DE AHORRO TRABAJADORES</t>
  </si>
  <si>
    <t>124415411 A utomóviles y camiones</t>
  </si>
  <si>
    <t>124125121 Muebles excepto ofic</t>
  </si>
  <si>
    <t>124625621 Maquinaria y equipo industrial</t>
  </si>
  <si>
    <t>124115111 Muebles de ofic ina</t>
  </si>
  <si>
    <t xml:space="preserve">  112200001  Cuentas por cobrar a corto plazo</t>
  </si>
  <si>
    <t xml:space="preserve">  112400001  Contribuyentes Clientes</t>
  </si>
  <si>
    <t xml:space="preserve">  112300001  Funcionarios y empleados</t>
  </si>
  <si>
    <t xml:space="preserve">  112300003  Gastos por Comprobar</t>
  </si>
  <si>
    <t xml:space="preserve">  112300009  Financiamientos</t>
  </si>
  <si>
    <t xml:space="preserve">  112500001  Fondo Fijo</t>
  </si>
  <si>
    <t xml:space="preserve">  112900001  Otros deudores</t>
  </si>
  <si>
    <t xml:space="preserve">   123546141  División terrenos</t>
  </si>
  <si>
    <t xml:space="preserve">   123616211  Edificación habitacional</t>
  </si>
  <si>
    <t xml:space="preserve">   123646241  División de terrenos</t>
  </si>
  <si>
    <t xml:space="preserve">   124115111  Muebles de oficina y estantería</t>
  </si>
  <si>
    <t xml:space="preserve">   124125121  Muebles excepto ofic</t>
  </si>
  <si>
    <t xml:space="preserve">   124135151  Computadoras</t>
  </si>
  <si>
    <t xml:space="preserve">   124215211  Equipo de audio y de video</t>
  </si>
  <si>
    <t xml:space="preserve">   124415411  Automóviles y camiones</t>
  </si>
  <si>
    <t xml:space="preserve">   124625621  Maquinaria y equipo industrial</t>
  </si>
  <si>
    <t xml:space="preserve">   124655651  Eq Comunicación</t>
  </si>
  <si>
    <t xml:space="preserve">   126305111  Muebles de oficina y estantería</t>
  </si>
  <si>
    <t xml:space="preserve">   126305121  Muebles excepto ofic</t>
  </si>
  <si>
    <t xml:space="preserve">   126305151  Computadoras</t>
  </si>
  <si>
    <t xml:space="preserve">   126305211  Equipo de audio y de video</t>
  </si>
  <si>
    <t xml:space="preserve">   126305411  Automóviles y camiones</t>
  </si>
  <si>
    <t xml:space="preserve">   126305621  Maquinaria y equipo industrial</t>
  </si>
  <si>
    <t xml:space="preserve">   126305651  Eq Comunicación</t>
  </si>
  <si>
    <t xml:space="preserve">   211100001  Serv Persona x Pagar</t>
  </si>
  <si>
    <t xml:space="preserve">   211100161  PASIVOS C. 1000 2016</t>
  </si>
  <si>
    <t xml:space="preserve">   211200001  Proveedores por pagar CP</t>
  </si>
  <si>
    <t xml:space="preserve">   211200143  PASIVOS C. 3000 2014</t>
  </si>
  <si>
    <t xml:space="preserve">   211200162  PASIVOS C. 2000 2016</t>
  </si>
  <si>
    <t xml:space="preserve">   211200163  PASIVOS C. 3000 2016</t>
  </si>
  <si>
    <t xml:space="preserve">   211200165  PASIVOS C. 5000 2016</t>
  </si>
  <si>
    <t xml:space="preserve">   211300166  PASIVOS C. 6000 2016</t>
  </si>
  <si>
    <t xml:space="preserve">   211700001  RETENCION ISR POR SALARIOS</t>
  </si>
  <si>
    <t xml:space="preserve">   211700002  IMPUESTO CEDULAR</t>
  </si>
  <si>
    <t xml:space="preserve">   211700003  RET ISR ASIMILADOS A SALARIOS</t>
  </si>
  <si>
    <t xml:space="preserve">   211700004  RET 10% ISR HONORARIOS</t>
  </si>
  <si>
    <t xml:space="preserve">   211700005  RETENCION 10% ARRENDAMIENTO</t>
  </si>
  <si>
    <t xml:space="preserve">   211700101  RET IMSS</t>
  </si>
  <si>
    <t xml:space="preserve">   211700102  RETENCIONES DE VIVIENDA</t>
  </si>
  <si>
    <t xml:space="preserve">   211700399  Fondo de Ahorro</t>
  </si>
  <si>
    <t xml:space="preserve">   211900001  Otras ctas por pagar CP</t>
  </si>
  <si>
    <t xml:space="preserve">   415108601  Intereses Ganados</t>
  </si>
  <si>
    <t xml:space="preserve">   417308601  INGRESO POR VENTA DE TERRENOS</t>
  </si>
  <si>
    <t xml:space="preserve">   417308602  VTA CASAS HUERTAS 1</t>
  </si>
  <si>
    <t xml:space="preserve">   417308603  VTA CASAS HUERTAS 2</t>
  </si>
  <si>
    <t xml:space="preserve">   417308604  VTA CASAS HUERTAS 3</t>
  </si>
  <si>
    <t xml:space="preserve">   417308605  HUERTAS REASIGNACIONES</t>
  </si>
  <si>
    <t xml:space="preserve">   417308606  INGRESOS POR SERVICIOS</t>
  </si>
  <si>
    <t xml:space="preserve">   417308607  INGRESOS POR VENTA D</t>
  </si>
  <si>
    <t xml:space="preserve">   422108601  Transferenc Cap 1000</t>
  </si>
  <si>
    <t xml:space="preserve">   422108602  Transferencias Capitulo 2000</t>
  </si>
  <si>
    <t xml:space="preserve">   422108603  Transferencias Capitulo 3000</t>
  </si>
  <si>
    <t xml:space="preserve">   422108607  Transferencias Otros</t>
  </si>
  <si>
    <t xml:space="preserve">  511101131  Sueldos Base</t>
  </si>
  <si>
    <t xml:space="preserve">  511201212  Honorarios asimilados</t>
  </si>
  <si>
    <t xml:space="preserve">  511201221  Remuneraciones para eventuales</t>
  </si>
  <si>
    <t xml:space="preserve">  511301321  Prima Vacacional</t>
  </si>
  <si>
    <t xml:space="preserve">  511301323  Gratificación de fin de año</t>
  </si>
  <si>
    <t xml:space="preserve">  511401413  Aportaciones IMSS</t>
  </si>
  <si>
    <t xml:space="preserve">  511401421  Aportaciones INFONAVIT</t>
  </si>
  <si>
    <t xml:space="preserve">  511401431  Ahorro para el retiro</t>
  </si>
  <si>
    <t xml:space="preserve">  511501511  Cuotas para el fondo de ahorro</t>
  </si>
  <si>
    <t xml:space="preserve">  511501592  Otras prestaciones</t>
  </si>
  <si>
    <t xml:space="preserve">  511601711  Estím Productividad</t>
  </si>
  <si>
    <t xml:space="preserve">  512102111  Materiales y útiles de oficina</t>
  </si>
  <si>
    <t xml:space="preserve">  512102121  Maty útiles impresi</t>
  </si>
  <si>
    <t xml:space="preserve">  512102151  Mat impreso  e info</t>
  </si>
  <si>
    <t xml:space="preserve">  512102161  Material de limpieza</t>
  </si>
  <si>
    <t xml:space="preserve">  512402421  Mat Constr Concret</t>
  </si>
  <si>
    <t xml:space="preserve">  512402451  Mat Constr Vidrio</t>
  </si>
  <si>
    <t xml:space="preserve">  512402461  Material eléctrico y electrónico</t>
  </si>
  <si>
    <t xml:space="preserve">  512402471  Estructuras y manufacturas</t>
  </si>
  <si>
    <t xml:space="preserve">  512402491  Materiales diversos</t>
  </si>
  <si>
    <t xml:space="preserve">  512602612  Combus p Serv pub</t>
  </si>
  <si>
    <t xml:space="preserve">  512702711  Vestuario y uniformes</t>
  </si>
  <si>
    <t xml:space="preserve">  512702721  Prendas de seguridad</t>
  </si>
  <si>
    <t xml:space="preserve">  512902911  Herramientas menores</t>
  </si>
  <si>
    <t xml:space="preserve">  513103111  Servicio de energía eléctrica</t>
  </si>
  <si>
    <t xml:space="preserve">  513103141  Servicio telefonía tradicional</t>
  </si>
  <si>
    <t xml:space="preserve">  513103151  Servicio telefonía celular</t>
  </si>
  <si>
    <t xml:space="preserve">  513203221  Arrendam Edificios</t>
  </si>
  <si>
    <t xml:space="preserve">  513203231  Arren Mobiliario</t>
  </si>
  <si>
    <t xml:space="preserve">  513203261  Arren Maq y eq</t>
  </si>
  <si>
    <t xml:space="preserve">  513303311  Servicios legales</t>
  </si>
  <si>
    <t xml:space="preserve">  513303321  Serv de diseño</t>
  </si>
  <si>
    <t xml:space="preserve">  513303331  Serv Consultoría</t>
  </si>
  <si>
    <t xml:space="preserve">  513303341  Servicios de capacitación</t>
  </si>
  <si>
    <t xml:space="preserve">  513303381  Servicios de vigilancia</t>
  </si>
  <si>
    <t xml:space="preserve">  513403411  Serv Financieros</t>
  </si>
  <si>
    <t xml:space="preserve">  513403451  Seguro de bienes patrimoniales</t>
  </si>
  <si>
    <t xml:space="preserve">  513503511  Cons y mantto Inm</t>
  </si>
  <si>
    <t xml:space="preserve">  513503521  Instal Mobil Adm</t>
  </si>
  <si>
    <t xml:space="preserve">  513503531  Instal BInformat</t>
  </si>
  <si>
    <t xml:space="preserve">  513503551  Mantto Vehíc</t>
  </si>
  <si>
    <t xml:space="preserve">  513503571  Instal Maqy otros</t>
  </si>
  <si>
    <t xml:space="preserve">  513603611  Difusión Activ Gub</t>
  </si>
  <si>
    <t xml:space="preserve">  513603621  Promoción Vta Biene</t>
  </si>
  <si>
    <t xml:space="preserve">  513703721  Pasajes terr Nac</t>
  </si>
  <si>
    <t xml:space="preserve">  513703751  Viáticos nacionales</t>
  </si>
  <si>
    <t xml:space="preserve">  513703791  Otros Serv Traslado</t>
  </si>
  <si>
    <t xml:space="preserve">  513803821  Gto Orden Social</t>
  </si>
  <si>
    <t xml:space="preserve">  513903921  Otros impuestos y derechos</t>
  </si>
  <si>
    <t xml:space="preserve">  513903981  Impuesto sobre nóminas</t>
  </si>
  <si>
    <t xml:space="preserve">  523104361  Subs AdqVivienda</t>
  </si>
  <si>
    <t xml:space="preserve">  551505111  Muebles de oficina y estantería</t>
  </si>
  <si>
    <t xml:space="preserve">  551505121  Muebles excepto ofic</t>
  </si>
  <si>
    <t xml:space="preserve">  551505151  Computadoras y equipo periférico</t>
  </si>
  <si>
    <t xml:space="preserve">  551505211  Equipo de audio y de video</t>
  </si>
  <si>
    <t xml:space="preserve">  551505411  Automóviles y camiones</t>
  </si>
  <si>
    <t xml:space="preserve">  551505621  Maquinaria y equipo industrial</t>
  </si>
  <si>
    <t xml:space="preserve">  551505651  Eq Comunicación</t>
  </si>
  <si>
    <t xml:space="preserve">  551705911  Amort Software</t>
  </si>
  <si>
    <t xml:space="preserve">  311000001  Aportaciones al Patrimonio</t>
  </si>
  <si>
    <t xml:space="preserve">  311009999  Baja AF</t>
  </si>
  <si>
    <t xml:space="preserve">  312000001  DONACIONES DE BIENES</t>
  </si>
  <si>
    <t xml:space="preserve">  313000001  ACTUAL.BIENES INMUEB</t>
  </si>
  <si>
    <t xml:space="preserve">   322000001  Res. Ejerc 2006-2011</t>
  </si>
  <si>
    <t xml:space="preserve">   322000002  Resultado del ejercicio 2012</t>
  </si>
  <si>
    <t xml:space="preserve">   322000003  Resultado del ejercicio 2013</t>
  </si>
  <si>
    <t xml:space="preserve">   322000004  RESULTADO EJERCICIO 2014</t>
  </si>
  <si>
    <t xml:space="preserve">   322000005  RESULTADO EJERCICIO 2015</t>
  </si>
  <si>
    <t xml:space="preserve">   322000101  Aplicación de remanente 2012</t>
  </si>
  <si>
    <t xml:space="preserve">   322000102  Aplicación de remanente 2011</t>
  </si>
  <si>
    <t xml:space="preserve">   322000103  Aplicación de remanente 2013</t>
  </si>
  <si>
    <t xml:space="preserve">   322000104  Aplicación de remanente 2014</t>
  </si>
  <si>
    <t xml:space="preserve">   322000105  APLICACION DE REMANENTES 2015</t>
  </si>
  <si>
    <t xml:space="preserve">   111300001  Scotiabank 02103505308</t>
  </si>
  <si>
    <t xml:space="preserve">   111300002  Scotiabank 021034249709</t>
  </si>
  <si>
    <t xml:space="preserve">   111300003  Scotiabank 021034249733</t>
  </si>
  <si>
    <t xml:space="preserve">   111300004  HSBC 04038995262</t>
  </si>
  <si>
    <t xml:space="preserve">   111300005  HSBC 04041744244</t>
  </si>
  <si>
    <t xml:space="preserve">   111300006  HSBC 04043694223</t>
  </si>
  <si>
    <t xml:space="preserve">   111300007  Scotiabank 2103442020</t>
  </si>
  <si>
    <t xml:space="preserve">   111300008  HSBC 4057140386</t>
  </si>
  <si>
    <t xml:space="preserve">   111300009  HSBC 4057140394</t>
  </si>
  <si>
    <t xml:space="preserve">   111300010  BBVA Bancomer 103392333</t>
  </si>
  <si>
    <t xml:space="preserve">   111300011  BBVA Bancomer 0106211690</t>
  </si>
  <si>
    <t xml:space="preserve">   111300012  BBVA Bancomer 0109055517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</si>
</sst>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Garamond"/>
      <family val="2"/>
    </font>
    <font>
      <sz val="8"/>
      <color indexed="55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sz val="8"/>
      <color indexed="8"/>
      <name val="Arial 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92D050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sz val="8"/>
      <color theme="1"/>
      <name val="Arial "/>
      <family val="0"/>
    </font>
    <font>
      <sz val="8"/>
      <color rgb="FF92D05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41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3" fontId="56" fillId="0" borderId="0" xfId="49" applyFont="1" applyAlignment="1">
      <alignment/>
    </xf>
    <xf numFmtId="4" fontId="56" fillId="0" borderId="0" xfId="49" applyNumberFormat="1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top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55" fillId="0" borderId="0" xfId="0" applyFont="1" applyAlignment="1">
      <alignment horizontal="center"/>
    </xf>
    <xf numFmtId="4" fontId="55" fillId="0" borderId="0" xfId="0" applyNumberFormat="1" applyFont="1" applyAlignment="1">
      <alignment horizontal="center"/>
    </xf>
    <xf numFmtId="0" fontId="55" fillId="29" borderId="10" xfId="54" applyFont="1" applyFill="1" applyBorder="1" applyAlignment="1">
      <alignment horizontal="center" vertical="center" wrapText="1"/>
      <protection/>
    </xf>
    <xf numFmtId="0" fontId="55" fillId="29" borderId="10" xfId="0" applyFont="1" applyFill="1" applyBorder="1" applyAlignment="1">
      <alignment horizontal="center" vertical="center"/>
    </xf>
    <xf numFmtId="4" fontId="55" fillId="29" borderId="10" xfId="49" applyNumberFormat="1" applyFont="1" applyFill="1" applyBorder="1" applyAlignment="1">
      <alignment horizontal="center" vertical="center" wrapText="1"/>
    </xf>
    <xf numFmtId="0" fontId="55" fillId="29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4" fontId="56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0" fontId="55" fillId="29" borderId="11" xfId="0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left" vertical="center" wrapText="1"/>
    </xf>
    <xf numFmtId="4" fontId="55" fillId="33" borderId="13" xfId="0" applyNumberFormat="1" applyFont="1" applyFill="1" applyBorder="1" applyAlignment="1">
      <alignment horizontal="right" wrapText="1"/>
    </xf>
    <xf numFmtId="4" fontId="57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center"/>
      <protection/>
    </xf>
    <xf numFmtId="4" fontId="55" fillId="0" borderId="0" xfId="49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54" applyFont="1" applyFill="1" applyAlignment="1">
      <alignment vertical="top"/>
      <protection/>
    </xf>
    <xf numFmtId="4" fontId="56" fillId="0" borderId="0" xfId="0" applyNumberFormat="1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6" fillId="0" borderId="0" xfId="0" applyFont="1" applyBorder="1" applyAlignment="1">
      <alignment/>
    </xf>
    <xf numFmtId="4" fontId="56" fillId="0" borderId="0" xfId="0" applyNumberFormat="1" applyFont="1" applyBorder="1" applyAlignment="1">
      <alignment/>
    </xf>
    <xf numFmtId="4" fontId="56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56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55" fillId="29" borderId="11" xfId="54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/>
    </xf>
    <xf numFmtId="0" fontId="5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5" fillId="29" borderId="14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left" vertical="top"/>
      <protection/>
    </xf>
    <xf numFmtId="4" fontId="2" fillId="0" borderId="15" xfId="53" applyNumberFormat="1" applyFont="1" applyFill="1" applyBorder="1" applyAlignment="1">
      <alignment horizontal="center" vertical="top" wrapText="1"/>
      <protection/>
    </xf>
    <xf numFmtId="0" fontId="2" fillId="0" borderId="16" xfId="53" applyFont="1" applyFill="1" applyBorder="1" applyAlignment="1">
      <alignment horizontal="center" vertical="top" wrapText="1"/>
      <protection/>
    </xf>
    <xf numFmtId="0" fontId="55" fillId="0" borderId="0" xfId="0" applyFont="1" applyFill="1" applyBorder="1" applyAlignment="1">
      <alignment horizontal="left" vertical="center" wrapText="1"/>
    </xf>
    <xf numFmtId="0" fontId="55" fillId="29" borderId="14" xfId="0" applyFont="1" applyFill="1" applyBorder="1" applyAlignment="1">
      <alignment horizontal="left" vertical="center"/>
    </xf>
    <xf numFmtId="4" fontId="55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Alignment="1">
      <alignment horizontal="center"/>
    </xf>
    <xf numFmtId="4" fontId="56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5" fillId="29" borderId="17" xfId="0" applyFont="1" applyFill="1" applyBorder="1" applyAlignment="1">
      <alignment horizontal="left" vertical="center"/>
    </xf>
    <xf numFmtId="0" fontId="55" fillId="29" borderId="18" xfId="0" applyFont="1" applyFill="1" applyBorder="1" applyAlignment="1">
      <alignment horizontal="left" vertical="center"/>
    </xf>
    <xf numFmtId="0" fontId="55" fillId="0" borderId="0" xfId="0" applyFont="1" applyBorder="1" applyAlignment="1">
      <alignment/>
    </xf>
    <xf numFmtId="4" fontId="56" fillId="0" borderId="0" xfId="49" applyNumberFormat="1" applyFont="1" applyBorder="1" applyAlignment="1">
      <alignment/>
    </xf>
    <xf numFmtId="4" fontId="56" fillId="0" borderId="0" xfId="49" applyNumberFormat="1" applyFont="1" applyBorder="1" applyAlignment="1">
      <alignment vertical="center"/>
    </xf>
    <xf numFmtId="0" fontId="2" fillId="29" borderId="10" xfId="53" applyFont="1" applyFill="1" applyBorder="1" applyAlignment="1">
      <alignment horizontal="center" vertical="center" wrapText="1"/>
      <protection/>
    </xf>
    <xf numFmtId="0" fontId="55" fillId="0" borderId="19" xfId="0" applyFont="1" applyBorder="1" applyAlignment="1">
      <alignment/>
    </xf>
    <xf numFmtId="4" fontId="55" fillId="0" borderId="19" xfId="0" applyNumberFormat="1" applyFont="1" applyBorder="1" applyAlignment="1">
      <alignment/>
    </xf>
    <xf numFmtId="10" fontId="55" fillId="33" borderId="10" xfId="0" applyNumberFormat="1" applyFont="1" applyFill="1" applyBorder="1" applyAlignment="1">
      <alignment horizontal="right" wrapText="1"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2" fillId="29" borderId="10" xfId="53" applyNumberFormat="1" applyFont="1" applyFill="1" applyBorder="1" applyAlignment="1">
      <alignment horizontal="center" vertical="top" wrapText="1"/>
      <protection/>
    </xf>
    <xf numFmtId="4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5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56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55" fillId="0" borderId="0" xfId="0" applyFont="1" applyBorder="1" applyAlignment="1">
      <alignment/>
    </xf>
    <xf numFmtId="49" fontId="56" fillId="0" borderId="10" xfId="0" applyNumberFormat="1" applyFont="1" applyBorder="1" applyAlignment="1">
      <alignment/>
    </xf>
    <xf numFmtId="4" fontId="56" fillId="0" borderId="20" xfId="49" applyNumberFormat="1" applyFont="1" applyBorder="1" applyAlignment="1">
      <alignment/>
    </xf>
    <xf numFmtId="10" fontId="56" fillId="0" borderId="0" xfId="49" applyNumberFormat="1" applyFont="1" applyBorder="1" applyAlignment="1">
      <alignment/>
    </xf>
    <xf numFmtId="2" fontId="56" fillId="0" borderId="0" xfId="49" applyNumberFormat="1" applyFont="1" applyBorder="1" applyAlignment="1">
      <alignment/>
    </xf>
    <xf numFmtId="10" fontId="56" fillId="0" borderId="0" xfId="0" applyNumberFormat="1" applyFont="1" applyBorder="1" applyAlignment="1">
      <alignment/>
    </xf>
    <xf numFmtId="10" fontId="55" fillId="0" borderId="0" xfId="0" applyNumberFormat="1" applyFont="1" applyAlignment="1">
      <alignment/>
    </xf>
    <xf numFmtId="0" fontId="59" fillId="0" borderId="0" xfId="0" applyFont="1" applyBorder="1" applyAlignment="1">
      <alignment/>
    </xf>
    <xf numFmtId="4" fontId="56" fillId="0" borderId="0" xfId="49" applyNumberFormat="1" applyFont="1" applyFill="1" applyBorder="1" applyAlignment="1">
      <alignment/>
    </xf>
    <xf numFmtId="4" fontId="2" fillId="0" borderId="19" xfId="49" applyNumberFormat="1" applyFont="1" applyFill="1" applyBorder="1" applyAlignment="1">
      <alignment horizontal="center" vertical="top" wrapText="1"/>
    </xf>
    <xf numFmtId="4" fontId="56" fillId="0" borderId="0" xfId="49" applyNumberFormat="1" applyFont="1" applyBorder="1" applyAlignment="1">
      <alignment/>
    </xf>
    <xf numFmtId="10" fontId="57" fillId="0" borderId="0" xfId="0" applyNumberFormat="1" applyFont="1" applyAlignment="1">
      <alignment/>
    </xf>
    <xf numFmtId="10" fontId="56" fillId="0" borderId="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10" fontId="55" fillId="0" borderId="0" xfId="0" applyNumberFormat="1" applyFont="1" applyAlignment="1">
      <alignment/>
    </xf>
    <xf numFmtId="10" fontId="56" fillId="0" borderId="14" xfId="0" applyNumberFormat="1" applyFont="1" applyFill="1" applyBorder="1" applyAlignment="1">
      <alignment horizontal="right"/>
    </xf>
    <xf numFmtId="4" fontId="56" fillId="0" borderId="0" xfId="49" applyNumberFormat="1" applyFont="1" applyAlignment="1">
      <alignment/>
    </xf>
    <xf numFmtId="10" fontId="56" fillId="0" borderId="0" xfId="0" applyNumberFormat="1" applyFont="1" applyAlignment="1">
      <alignment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>
      <alignment/>
      <protection/>
    </xf>
    <xf numFmtId="0" fontId="55" fillId="0" borderId="11" xfId="54" applyFont="1" applyFill="1" applyBorder="1" applyAlignment="1">
      <alignment horizontal="center" vertical="center" wrapText="1"/>
      <protection/>
    </xf>
    <xf numFmtId="0" fontId="55" fillId="0" borderId="14" xfId="54" applyFont="1" applyFill="1" applyBorder="1" applyAlignment="1">
      <alignment horizontal="center" vertical="center" wrapText="1"/>
      <protection/>
    </xf>
    <xf numFmtId="0" fontId="56" fillId="0" borderId="10" xfId="55" applyFont="1" applyFill="1" applyBorder="1">
      <alignment/>
      <protection/>
    </xf>
    <xf numFmtId="0" fontId="55" fillId="0" borderId="21" xfId="54" applyFont="1" applyFill="1" applyBorder="1" applyAlignment="1">
      <alignment horizontal="center" vertical="center" wrapText="1"/>
      <protection/>
    </xf>
    <xf numFmtId="0" fontId="56" fillId="0" borderId="22" xfId="55" applyFont="1" applyFill="1" applyBorder="1">
      <alignment/>
      <protection/>
    </xf>
    <xf numFmtId="0" fontId="55" fillId="0" borderId="23" xfId="54" applyFont="1" applyFill="1" applyBorder="1" applyAlignment="1">
      <alignment horizontal="center" vertical="center" wrapText="1"/>
      <protection/>
    </xf>
    <xf numFmtId="0" fontId="56" fillId="0" borderId="14" xfId="55" applyFont="1" applyFill="1" applyBorder="1">
      <alignment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56" fillId="0" borderId="0" xfId="0" applyFont="1" applyAlignment="1">
      <alignment/>
    </xf>
    <xf numFmtId="0" fontId="3" fillId="0" borderId="0" xfId="54" applyFont="1" applyFill="1" applyBorder="1" applyAlignment="1">
      <alignment wrapText="1"/>
      <protection/>
    </xf>
    <xf numFmtId="4" fontId="56" fillId="0" borderId="10" xfId="0" applyNumberFormat="1" applyFont="1" applyFill="1" applyBorder="1" applyAlignment="1">
      <alignment wrapText="1"/>
    </xf>
    <xf numFmtId="4" fontId="56" fillId="0" borderId="10" xfId="49" applyNumberFormat="1" applyFont="1" applyBorder="1" applyAlignment="1">
      <alignment wrapText="1"/>
    </xf>
    <xf numFmtId="4" fontId="56" fillId="0" borderId="20" xfId="49" applyNumberFormat="1" applyFont="1" applyBorder="1" applyAlignment="1">
      <alignment wrapText="1"/>
    </xf>
    <xf numFmtId="4" fontId="56" fillId="0" borderId="10" xfId="0" applyNumberFormat="1" applyFont="1" applyBorder="1" applyAlignment="1">
      <alignment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43" fontId="56" fillId="0" borderId="10" xfId="49" applyFont="1" applyBorder="1" applyAlignment="1">
      <alignment wrapText="1"/>
    </xf>
    <xf numFmtId="4" fontId="55" fillId="33" borderId="10" xfId="0" applyNumberFormat="1" applyFont="1" applyFill="1" applyBorder="1" applyAlignment="1">
      <alignment wrapText="1"/>
    </xf>
    <xf numFmtId="0" fontId="56" fillId="0" borderId="10" xfId="0" applyFont="1" applyFill="1" applyBorder="1" applyAlignment="1">
      <alignment/>
    </xf>
    <xf numFmtId="4" fontId="55" fillId="33" borderId="24" xfId="0" applyNumberFormat="1" applyFont="1" applyFill="1" applyBorder="1" applyAlignment="1">
      <alignment wrapText="1"/>
    </xf>
    <xf numFmtId="4" fontId="55" fillId="33" borderId="13" xfId="0" applyNumberFormat="1" applyFont="1" applyFill="1" applyBorder="1" applyAlignment="1">
      <alignment wrapText="1"/>
    </xf>
    <xf numFmtId="49" fontId="56" fillId="0" borderId="14" xfId="0" applyNumberFormat="1" applyFont="1" applyFill="1" applyBorder="1" applyAlignment="1">
      <alignment wrapText="1"/>
    </xf>
    <xf numFmtId="0" fontId="55" fillId="33" borderId="14" xfId="0" applyFont="1" applyFill="1" applyBorder="1" applyAlignment="1">
      <alignment wrapText="1"/>
    </xf>
    <xf numFmtId="0" fontId="55" fillId="0" borderId="0" xfId="0" applyFont="1" applyFill="1" applyBorder="1" applyAlignment="1">
      <alignment horizontal="left" wrapText="1"/>
    </xf>
    <xf numFmtId="0" fontId="56" fillId="0" borderId="0" xfId="0" applyFont="1" applyAlignment="1">
      <alignment/>
    </xf>
    <xf numFmtId="49" fontId="56" fillId="0" borderId="10" xfId="0" applyNumberFormat="1" applyFont="1" applyFill="1" applyBorder="1" applyAlignment="1">
      <alignment wrapText="1"/>
    </xf>
    <xf numFmtId="0" fontId="56" fillId="0" borderId="0" xfId="0" applyFont="1" applyFill="1" applyAlignment="1">
      <alignment/>
    </xf>
    <xf numFmtId="4" fontId="56" fillId="0" borderId="0" xfId="0" applyNumberFormat="1" applyFont="1" applyFill="1" applyAlignment="1">
      <alignment/>
    </xf>
    <xf numFmtId="49" fontId="56" fillId="0" borderId="24" xfId="0" applyNumberFormat="1" applyFont="1" applyFill="1" applyBorder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49" applyNumberFormat="1" applyFont="1" applyFill="1" applyAlignment="1">
      <alignment/>
    </xf>
    <xf numFmtId="4" fontId="56" fillId="0" borderId="14" xfId="0" applyNumberFormat="1" applyFont="1" applyFill="1" applyBorder="1" applyAlignment="1">
      <alignment wrapText="1"/>
    </xf>
    <xf numFmtId="4" fontId="55" fillId="33" borderId="14" xfId="0" applyNumberFormat="1" applyFont="1" applyFill="1" applyBorder="1" applyAlignment="1">
      <alignment wrapText="1"/>
    </xf>
    <xf numFmtId="49" fontId="56" fillId="0" borderId="25" xfId="0" applyNumberFormat="1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5" fillId="33" borderId="12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14" xfId="0" applyFont="1" applyFill="1" applyBorder="1" applyAlignment="1">
      <alignment wrapText="1"/>
    </xf>
    <xf numFmtId="0" fontId="56" fillId="0" borderId="10" xfId="0" applyFont="1" applyFill="1" applyBorder="1" applyAlignment="1" quotePrefix="1">
      <alignment wrapText="1"/>
    </xf>
    <xf numFmtId="4" fontId="56" fillId="0" borderId="10" xfId="0" applyNumberFormat="1" applyFont="1" applyBorder="1" applyAlignment="1">
      <alignment/>
    </xf>
    <xf numFmtId="0" fontId="56" fillId="0" borderId="14" xfId="0" applyFont="1" applyBorder="1" applyAlignment="1">
      <alignment/>
    </xf>
    <xf numFmtId="4" fontId="56" fillId="0" borderId="14" xfId="49" applyNumberFormat="1" applyFont="1" applyBorder="1" applyAlignment="1">
      <alignment/>
    </xf>
    <xf numFmtId="0" fontId="56" fillId="0" borderId="11" xfId="0" applyFont="1" applyBorder="1" applyAlignment="1">
      <alignment/>
    </xf>
    <xf numFmtId="10" fontId="55" fillId="33" borderId="10" xfId="0" applyNumberFormat="1" applyFont="1" applyFill="1" applyBorder="1" applyAlignment="1">
      <alignment wrapText="1"/>
    </xf>
    <xf numFmtId="4" fontId="56" fillId="0" borderId="10" xfId="49" applyNumberFormat="1" applyFont="1" applyFill="1" applyBorder="1" applyAlignment="1">
      <alignment wrapText="1"/>
    </xf>
    <xf numFmtId="0" fontId="55" fillId="33" borderId="20" xfId="0" applyFont="1" applyFill="1" applyBorder="1" applyAlignment="1">
      <alignment wrapText="1"/>
    </xf>
    <xf numFmtId="49" fontId="56" fillId="0" borderId="26" xfId="0" applyNumberFormat="1" applyFont="1" applyFill="1" applyBorder="1" applyAlignment="1">
      <alignment wrapText="1"/>
    </xf>
    <xf numFmtId="49" fontId="56" fillId="0" borderId="27" xfId="0" applyNumberFormat="1" applyFont="1" applyFill="1" applyBorder="1" applyAlignment="1">
      <alignment wrapText="1"/>
    </xf>
    <xf numFmtId="4" fontId="56" fillId="0" borderId="26" xfId="49" applyNumberFormat="1" applyFont="1" applyFill="1" applyBorder="1" applyAlignment="1">
      <alignment wrapText="1"/>
    </xf>
    <xf numFmtId="49" fontId="56" fillId="0" borderId="20" xfId="0" applyNumberFormat="1" applyFont="1" applyFill="1" applyBorder="1" applyAlignment="1">
      <alignment wrapText="1"/>
    </xf>
    <xf numFmtId="4" fontId="55" fillId="33" borderId="10" xfId="49" applyNumberFormat="1" applyFont="1" applyFill="1" applyBorder="1" applyAlignment="1">
      <alignment wrapText="1"/>
    </xf>
    <xf numFmtId="4" fontId="55" fillId="33" borderId="26" xfId="49" applyNumberFormat="1" applyFont="1" applyFill="1" applyBorder="1" applyAlignment="1">
      <alignment wrapText="1"/>
    </xf>
    <xf numFmtId="0" fontId="55" fillId="33" borderId="27" xfId="0" applyFont="1" applyFill="1" applyBorder="1" applyAlignment="1">
      <alignment wrapText="1"/>
    </xf>
    <xf numFmtId="4" fontId="55" fillId="33" borderId="13" xfId="49" applyNumberFormat="1" applyFont="1" applyFill="1" applyBorder="1" applyAlignment="1">
      <alignment wrapText="1"/>
    </xf>
    <xf numFmtId="0" fontId="55" fillId="33" borderId="24" xfId="0" applyFont="1" applyFill="1" applyBorder="1" applyAlignment="1">
      <alignment wrapText="1"/>
    </xf>
    <xf numFmtId="4" fontId="55" fillId="33" borderId="28" xfId="0" applyNumberFormat="1" applyFont="1" applyFill="1" applyBorder="1" applyAlignment="1">
      <alignment wrapText="1"/>
    </xf>
    <xf numFmtId="10" fontId="56" fillId="0" borderId="0" xfId="49" applyNumberFormat="1" applyFont="1" applyAlignment="1">
      <alignment/>
    </xf>
    <xf numFmtId="2" fontId="56" fillId="0" borderId="0" xfId="49" applyNumberFormat="1" applyFont="1" applyAlignment="1">
      <alignment/>
    </xf>
    <xf numFmtId="10" fontId="56" fillId="0" borderId="10" xfId="60" applyNumberFormat="1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4" fontId="55" fillId="0" borderId="0" xfId="0" applyNumberFormat="1" applyFont="1" applyFill="1" applyBorder="1" applyAlignment="1">
      <alignment wrapText="1"/>
    </xf>
    <xf numFmtId="0" fontId="56" fillId="0" borderId="14" xfId="0" applyNumberFormat="1" applyFont="1" applyFill="1" applyBorder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 wrapText="1" indent="1"/>
    </xf>
    <xf numFmtId="0" fontId="61" fillId="0" borderId="10" xfId="0" applyFont="1" applyFill="1" applyBorder="1" applyAlignment="1">
      <alignment horizontal="left" vertical="center" indent="1"/>
    </xf>
    <xf numFmtId="4" fontId="55" fillId="0" borderId="10" xfId="0" applyNumberFormat="1" applyFont="1" applyFill="1" applyBorder="1" applyAlignment="1">
      <alignment horizontal="right"/>
    </xf>
    <xf numFmtId="4" fontId="61" fillId="0" borderId="10" xfId="0" applyNumberFormat="1" applyFont="1" applyFill="1" applyBorder="1" applyAlignment="1">
      <alignment horizontal="right" vertical="center"/>
    </xf>
    <xf numFmtId="4" fontId="56" fillId="0" borderId="10" xfId="0" applyNumberFormat="1" applyFont="1" applyBorder="1" applyAlignment="1">
      <alignment/>
    </xf>
    <xf numFmtId="0" fontId="60" fillId="0" borderId="20" xfId="0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 indent="1"/>
    </xf>
    <xf numFmtId="0" fontId="61" fillId="0" borderId="20" xfId="0" applyFont="1" applyFill="1" applyBorder="1" applyAlignment="1">
      <alignment horizontal="left" vertical="center" indent="1"/>
    </xf>
    <xf numFmtId="4" fontId="55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/>
    </xf>
    <xf numFmtId="0" fontId="62" fillId="0" borderId="35" xfId="54" applyFont="1" applyBorder="1" applyAlignment="1" applyProtection="1">
      <alignment horizontal="center" vertical="top"/>
      <protection hidden="1"/>
    </xf>
    <xf numFmtId="0" fontId="62" fillId="0" borderId="10" xfId="54" applyFont="1" applyBorder="1" applyAlignment="1" applyProtection="1">
      <alignment horizontal="center" vertical="top"/>
      <protection hidden="1"/>
    </xf>
    <xf numFmtId="0" fontId="2" fillId="0" borderId="34" xfId="0" applyFont="1" applyFill="1" applyBorder="1" applyAlignment="1">
      <alignment horizontal="left" indent="1"/>
    </xf>
    <xf numFmtId="0" fontId="56" fillId="0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10" xfId="54" applyFont="1" applyBorder="1" applyAlignment="1" applyProtection="1">
      <alignment horizontal="center" vertical="top"/>
      <protection hidden="1"/>
    </xf>
    <xf numFmtId="0" fontId="56" fillId="0" borderId="10" xfId="0" applyFont="1" applyFill="1" applyBorder="1" applyAlignment="1" quotePrefix="1">
      <alignment horizontal="center"/>
    </xf>
    <xf numFmtId="0" fontId="2" fillId="0" borderId="29" xfId="53" applyFont="1" applyFill="1" applyBorder="1" applyAlignment="1">
      <alignment horizontal="center" vertical="top" wrapText="1"/>
      <protection/>
    </xf>
    <xf numFmtId="0" fontId="2" fillId="0" borderId="36" xfId="53" applyFont="1" applyFill="1" applyBorder="1" applyAlignment="1">
      <alignment horizontal="left" vertical="top" wrapText="1"/>
      <protection/>
    </xf>
    <xf numFmtId="0" fontId="56" fillId="0" borderId="0" xfId="0" applyFont="1" applyFill="1" applyBorder="1" applyAlignment="1">
      <alignment wrapText="1"/>
    </xf>
    <xf numFmtId="0" fontId="2" fillId="29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0" fontId="56" fillId="0" borderId="0" xfId="0" applyFont="1" applyAlignment="1">
      <alignment/>
    </xf>
    <xf numFmtId="43" fontId="2" fillId="29" borderId="10" xfId="49" applyFont="1" applyFill="1" applyBorder="1" applyAlignment="1">
      <alignment horizontal="center" vertical="center" wrapText="1"/>
    </xf>
    <xf numFmtId="0" fontId="2" fillId="29" borderId="10" xfId="53" applyFont="1" applyFill="1" applyBorder="1" applyAlignment="1">
      <alignment vertical="top"/>
      <protection/>
    </xf>
    <xf numFmtId="0" fontId="55" fillId="0" borderId="16" xfId="0" applyFont="1" applyBorder="1" applyAlignment="1">
      <alignment/>
    </xf>
    <xf numFmtId="0" fontId="56" fillId="0" borderId="16" xfId="0" applyFont="1" applyBorder="1" applyAlignment="1">
      <alignment/>
    </xf>
    <xf numFmtId="4" fontId="56" fillId="0" borderId="16" xfId="0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0" fontId="56" fillId="0" borderId="0" xfId="0" applyFont="1" applyAlignment="1">
      <alignment horizontal="center"/>
    </xf>
    <xf numFmtId="0" fontId="2" fillId="29" borderId="37" xfId="5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4" fontId="55" fillId="0" borderId="0" xfId="0" applyNumberFormat="1" applyFont="1" applyAlignment="1">
      <alignment vertical="center"/>
    </xf>
    <xf numFmtId="0" fontId="2" fillId="29" borderId="22" xfId="0" applyFont="1" applyFill="1" applyBorder="1" applyAlignment="1">
      <alignment horizontal="center" vertical="center" wrapText="1"/>
    </xf>
    <xf numFmtId="0" fontId="2" fillId="29" borderId="26" xfId="0" applyFont="1" applyFill="1" applyBorder="1" applyAlignment="1">
      <alignment horizontal="center" vertical="center" wrapText="1"/>
    </xf>
    <xf numFmtId="0" fontId="56" fillId="0" borderId="0" xfId="0" applyFont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43" fontId="56" fillId="0" borderId="0" xfId="49" applyFont="1" applyBorder="1" applyAlignment="1" applyProtection="1">
      <alignment/>
      <protection locked="0"/>
    </xf>
    <xf numFmtId="43" fontId="56" fillId="0" borderId="0" xfId="49" applyFont="1" applyFill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63" fillId="33" borderId="10" xfId="0" applyFont="1" applyFill="1" applyBorder="1" applyAlignment="1" applyProtection="1">
      <alignment wrapText="1"/>
      <protection hidden="1"/>
    </xf>
    <xf numFmtId="4" fontId="2" fillId="29" borderId="20" xfId="0" applyNumberFormat="1" applyFont="1" applyFill="1" applyBorder="1" applyAlignment="1">
      <alignment horizontal="left" vertical="center" indent="1"/>
    </xf>
    <xf numFmtId="4" fontId="2" fillId="29" borderId="37" xfId="0" applyNumberFormat="1" applyFont="1" applyFill="1" applyBorder="1" applyAlignment="1">
      <alignment horizontal="center" vertical="center" wrapText="1"/>
    </xf>
    <xf numFmtId="4" fontId="2" fillId="29" borderId="22" xfId="0" applyNumberFormat="1" applyFont="1" applyFill="1" applyBorder="1" applyAlignment="1">
      <alignment horizontal="center" vertical="center" wrapText="1"/>
    </xf>
    <xf numFmtId="4" fontId="2" fillId="29" borderId="10" xfId="0" applyNumberFormat="1" applyFont="1" applyFill="1" applyBorder="1" applyAlignment="1">
      <alignment horizontal="center" vertical="center"/>
    </xf>
    <xf numFmtId="4" fontId="2" fillId="29" borderId="26" xfId="0" applyNumberFormat="1" applyFont="1" applyFill="1" applyBorder="1" applyAlignment="1">
      <alignment horizontal="center" vertical="center" wrapText="1"/>
    </xf>
    <xf numFmtId="4" fontId="2" fillId="29" borderId="10" xfId="0" applyNumberFormat="1" applyFont="1" applyFill="1" applyBorder="1" applyAlignment="1">
      <alignment horizontal="center" vertical="center" wrapText="1"/>
    </xf>
    <xf numFmtId="0" fontId="2" fillId="29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/>
      <protection locked="0"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4" fontId="56" fillId="0" borderId="10" xfId="0" applyNumberFormat="1" applyFont="1" applyFill="1" applyBorder="1" applyAlignment="1">
      <alignment horizontal="right"/>
    </xf>
    <xf numFmtId="4" fontId="56" fillId="0" borderId="17" xfId="0" applyNumberFormat="1" applyFont="1" applyFill="1" applyBorder="1" applyAlignment="1">
      <alignment horizontal="right"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38" xfId="54" applyNumberFormat="1" applyFont="1" applyFill="1" applyBorder="1" applyAlignment="1">
      <alignment horizontal="center" vertical="top"/>
      <protection/>
    </xf>
    <xf numFmtId="0" fontId="3" fillId="0" borderId="38" xfId="54" applyFont="1" applyBorder="1" applyAlignment="1">
      <alignment vertical="top" wrapText="1"/>
      <protection/>
    </xf>
    <xf numFmtId="4" fontId="56" fillId="0" borderId="38" xfId="0" applyNumberFormat="1" applyFont="1" applyFill="1" applyBorder="1" applyAlignment="1">
      <alignment horizontal="right"/>
    </xf>
    <xf numFmtId="4" fontId="56" fillId="0" borderId="39" xfId="0" applyNumberFormat="1" applyFont="1" applyFill="1" applyBorder="1" applyAlignment="1">
      <alignment horizontal="right"/>
    </xf>
    <xf numFmtId="0" fontId="2" fillId="29" borderId="16" xfId="53" applyFont="1" applyFill="1" applyBorder="1" applyAlignment="1">
      <alignment horizontal="left" vertical="top" wrapText="1"/>
      <protection/>
    </xf>
    <xf numFmtId="0" fontId="2" fillId="29" borderId="37" xfId="53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horizontal="left" indent="1"/>
      <protection/>
    </xf>
    <xf numFmtId="0" fontId="7" fillId="0" borderId="0" xfId="54" applyFont="1" applyFill="1" applyBorder="1" applyAlignment="1">
      <alignment horizontal="left"/>
      <protection/>
    </xf>
    <xf numFmtId="0" fontId="56" fillId="0" borderId="10" xfId="55" applyFont="1" applyFill="1" applyBorder="1" applyAlignment="1" quotePrefix="1">
      <alignment horizontal="center"/>
      <protection/>
    </xf>
    <xf numFmtId="0" fontId="56" fillId="0" borderId="10" xfId="55" applyFont="1" applyFill="1" applyBorder="1" applyAlignment="1">
      <alignment horizontal="center"/>
      <protection/>
    </xf>
    <xf numFmtId="0" fontId="56" fillId="0" borderId="22" xfId="55" applyFont="1" applyFill="1" applyBorder="1" applyAlignment="1">
      <alignment horizontal="center"/>
      <protection/>
    </xf>
    <xf numFmtId="0" fontId="56" fillId="0" borderId="14" xfId="55" applyFont="1" applyFill="1" applyBorder="1" applyAlignment="1">
      <alignment horizontal="center"/>
      <protection/>
    </xf>
    <xf numFmtId="0" fontId="55" fillId="0" borderId="10" xfId="55" applyFont="1" applyFill="1" applyBorder="1" applyAlignment="1" quotePrefix="1">
      <alignment horizontal="center"/>
      <protection/>
    </xf>
    <xf numFmtId="0" fontId="55" fillId="0" borderId="10" xfId="55" applyFont="1" applyFill="1" applyBorder="1">
      <alignment/>
      <protection/>
    </xf>
    <xf numFmtId="0" fontId="55" fillId="0" borderId="10" xfId="55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center"/>
      <protection/>
    </xf>
    <xf numFmtId="0" fontId="56" fillId="0" borderId="14" xfId="54" applyFont="1" applyFill="1" applyBorder="1" applyAlignment="1">
      <alignment horizontal="left" vertical="center" wrapText="1"/>
      <protection/>
    </xf>
    <xf numFmtId="4" fontId="55" fillId="0" borderId="14" xfId="54" applyNumberFormat="1" applyFont="1" applyFill="1" applyBorder="1" applyAlignment="1">
      <alignment horizontal="right" wrapText="1"/>
      <protection/>
    </xf>
    <xf numFmtId="0" fontId="7" fillId="0" borderId="0" xfId="54" applyFont="1" applyFill="1" applyBorder="1" applyAlignment="1">
      <alignment horizontal="left" wrapText="1"/>
      <protection/>
    </xf>
    <xf numFmtId="0" fontId="64" fillId="0" borderId="0" xfId="0" applyFont="1" applyAlignment="1">
      <alignment horizontal="justify" vertical="center"/>
    </xf>
    <xf numFmtId="0" fontId="64" fillId="0" borderId="0" xfId="0" applyFont="1" applyAlignment="1">
      <alignment horizontal="center" vertical="center"/>
    </xf>
    <xf numFmtId="0" fontId="2" fillId="0" borderId="14" xfId="54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left" wrapText="1"/>
      <protection/>
    </xf>
    <xf numFmtId="0" fontId="3" fillId="0" borderId="14" xfId="54" applyFont="1" applyFill="1" applyBorder="1" applyAlignment="1">
      <alignment horizontal="left"/>
      <protection/>
    </xf>
    <xf numFmtId="0" fontId="3" fillId="0" borderId="14" xfId="54" applyFont="1" applyFill="1" applyBorder="1">
      <alignment/>
      <protection/>
    </xf>
    <xf numFmtId="0" fontId="3" fillId="0" borderId="14" xfId="54" applyFont="1" applyFill="1" applyBorder="1" applyAlignment="1">
      <alignment horizontal="left" wrapText="1"/>
      <protection/>
    </xf>
    <xf numFmtId="0" fontId="3" fillId="0" borderId="14" xfId="54" applyFont="1" applyFill="1" applyBorder="1" applyAlignment="1">
      <alignment wrapText="1"/>
      <protection/>
    </xf>
    <xf numFmtId="0" fontId="2" fillId="0" borderId="14" xfId="54" applyFont="1" applyFill="1" applyBorder="1" applyAlignment="1">
      <alignment wrapText="1"/>
      <protection/>
    </xf>
    <xf numFmtId="0" fontId="55" fillId="0" borderId="14" xfId="0" applyFont="1" applyBorder="1" applyAlignment="1">
      <alignment horizontal="justify" vertical="center" wrapText="1"/>
    </xf>
    <xf numFmtId="0" fontId="56" fillId="0" borderId="14" xfId="0" applyFont="1" applyBorder="1" applyAlignment="1">
      <alignment horizontal="justify" vertical="center" wrapText="1"/>
    </xf>
    <xf numFmtId="0" fontId="64" fillId="0" borderId="0" xfId="0" applyFont="1" applyAlignment="1">
      <alignment vertical="center"/>
    </xf>
    <xf numFmtId="0" fontId="7" fillId="0" borderId="0" xfId="54" applyFont="1" applyFill="1" applyBorder="1">
      <alignment/>
      <protection/>
    </xf>
    <xf numFmtId="0" fontId="53" fillId="0" borderId="14" xfId="0" applyFont="1" applyFill="1" applyBorder="1" applyAlignment="1">
      <alignment horizontal="left" vertical="center" wrapText="1"/>
    </xf>
    <xf numFmtId="4" fontId="65" fillId="0" borderId="14" xfId="0" applyNumberFormat="1" applyFont="1" applyFill="1" applyBorder="1" applyAlignment="1">
      <alignment horizontal="right" wrapText="1"/>
    </xf>
    <xf numFmtId="0" fontId="65" fillId="0" borderId="14" xfId="0" applyFont="1" applyFill="1" applyBorder="1" applyAlignment="1">
      <alignment horizontal="right" wrapText="1"/>
    </xf>
    <xf numFmtId="0" fontId="56" fillId="0" borderId="10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left" vertical="center" wrapText="1"/>
    </xf>
    <xf numFmtId="0" fontId="56" fillId="0" borderId="24" xfId="0" applyNumberFormat="1" applyFont="1" applyFill="1" applyBorder="1" applyAlignment="1">
      <alignment wrapText="1"/>
    </xf>
    <xf numFmtId="43" fontId="56" fillId="0" borderId="0" xfId="47" applyFont="1" applyAlignment="1">
      <alignment/>
    </xf>
    <xf numFmtId="4" fontId="56" fillId="0" borderId="14" xfId="0" applyNumberFormat="1" applyFont="1" applyFill="1" applyBorder="1" applyAlignment="1">
      <alignment horizontal="right" wrapText="1"/>
    </xf>
    <xf numFmtId="0" fontId="56" fillId="0" borderId="14" xfId="0" applyFont="1" applyFill="1" applyBorder="1" applyAlignment="1">
      <alignment horizontal="right" wrapText="1"/>
    </xf>
    <xf numFmtId="10" fontId="55" fillId="0" borderId="10" xfId="0" applyNumberFormat="1" applyFont="1" applyFill="1" applyBorder="1" applyAlignment="1">
      <alignment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21" xfId="0" applyNumberFormat="1" applyFont="1" applyFill="1" applyBorder="1" applyAlignment="1">
      <alignment wrapText="1"/>
    </xf>
    <xf numFmtId="0" fontId="55" fillId="0" borderId="14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43" fontId="61" fillId="0" borderId="14" xfId="47" applyFont="1" applyFill="1" applyBorder="1" applyAlignment="1">
      <alignment wrapText="1"/>
    </xf>
    <xf numFmtId="164" fontId="56" fillId="0" borderId="40" xfId="0" applyNumberFormat="1" applyFont="1" applyFill="1" applyBorder="1" applyAlignment="1">
      <alignment/>
    </xf>
    <xf numFmtId="4" fontId="56" fillId="0" borderId="21" xfId="0" applyNumberFormat="1" applyFont="1" applyFill="1" applyBorder="1" applyAlignment="1">
      <alignment wrapText="1"/>
    </xf>
    <xf numFmtId="49" fontId="56" fillId="0" borderId="12" xfId="0" applyNumberFormat="1" applyFont="1" applyFill="1" applyBorder="1" applyAlignment="1">
      <alignment wrapText="1"/>
    </xf>
    <xf numFmtId="4" fontId="56" fillId="0" borderId="12" xfId="0" applyNumberFormat="1" applyFont="1" applyFill="1" applyBorder="1" applyAlignment="1">
      <alignment wrapText="1"/>
    </xf>
    <xf numFmtId="49" fontId="56" fillId="0" borderId="10" xfId="0" applyNumberFormat="1" applyFont="1" applyFill="1" applyBorder="1" applyAlignment="1">
      <alignment horizontal="left"/>
    </xf>
    <xf numFmtId="164" fontId="56" fillId="0" borderId="10" xfId="0" applyNumberFormat="1" applyFont="1" applyFill="1" applyBorder="1" applyAlignment="1">
      <alignment/>
    </xf>
    <xf numFmtId="49" fontId="56" fillId="0" borderId="41" xfId="0" applyNumberFormat="1" applyFont="1" applyFill="1" applyBorder="1" applyAlignment="1">
      <alignment wrapText="1"/>
    </xf>
    <xf numFmtId="4" fontId="56" fillId="0" borderId="26" xfId="57" applyNumberFormat="1" applyFont="1" applyFill="1" applyBorder="1" applyAlignment="1">
      <alignment wrapText="1"/>
      <protection/>
    </xf>
    <xf numFmtId="4" fontId="56" fillId="0" borderId="26" xfId="49" applyNumberFormat="1" applyFont="1" applyBorder="1" applyAlignment="1">
      <alignment wrapText="1"/>
    </xf>
    <xf numFmtId="49" fontId="66" fillId="0" borderId="10" xfId="0" applyNumberFormat="1" applyFont="1" applyFill="1" applyBorder="1" applyAlignment="1">
      <alignment horizontal="left"/>
    </xf>
    <xf numFmtId="164" fontId="66" fillId="0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4" fontId="56" fillId="0" borderId="37" xfId="0" applyNumberFormat="1" applyFont="1" applyFill="1" applyBorder="1" applyAlignment="1">
      <alignment wrapText="1"/>
    </xf>
    <xf numFmtId="43" fontId="56" fillId="0" borderId="10" xfId="47" applyFont="1" applyFill="1" applyBorder="1" applyAlignment="1">
      <alignment/>
    </xf>
    <xf numFmtId="2" fontId="56" fillId="0" borderId="10" xfId="49" applyNumberFormat="1" applyFont="1" applyBorder="1" applyAlignment="1">
      <alignment/>
    </xf>
    <xf numFmtId="0" fontId="56" fillId="0" borderId="42" xfId="0" applyNumberFormat="1" applyFont="1" applyFill="1" applyBorder="1" applyAlignment="1">
      <alignment wrapText="1"/>
    </xf>
    <xf numFmtId="49" fontId="56" fillId="0" borderId="22" xfId="0" applyNumberFormat="1" applyFont="1" applyFill="1" applyBorder="1" applyAlignment="1">
      <alignment horizontal="left"/>
    </xf>
    <xf numFmtId="164" fontId="56" fillId="0" borderId="22" xfId="0" applyNumberFormat="1" applyFont="1" applyFill="1" applyBorder="1" applyAlignment="1">
      <alignment/>
    </xf>
    <xf numFmtId="2" fontId="56" fillId="0" borderId="22" xfId="49" applyNumberFormat="1" applyFont="1" applyBorder="1" applyAlignment="1">
      <alignment/>
    </xf>
    <xf numFmtId="0" fontId="56" fillId="0" borderId="12" xfId="0" applyNumberFormat="1" applyFont="1" applyFill="1" applyBorder="1" applyAlignment="1">
      <alignment wrapText="1"/>
    </xf>
    <xf numFmtId="0" fontId="56" fillId="0" borderId="12" xfId="0" applyFont="1" applyFill="1" applyBorder="1" applyAlignment="1">
      <alignment wrapText="1"/>
    </xf>
    <xf numFmtId="10" fontId="56" fillId="0" borderId="21" xfId="0" applyNumberFormat="1" applyFont="1" applyFill="1" applyBorder="1" applyAlignment="1">
      <alignment horizontal="right"/>
    </xf>
    <xf numFmtId="0" fontId="56" fillId="0" borderId="0" xfId="0" applyFont="1" applyAlignment="1">
      <alignment horizontal="justify"/>
    </xf>
    <xf numFmtId="0" fontId="56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29" borderId="16" xfId="0" applyFont="1" applyFill="1" applyBorder="1" applyAlignment="1">
      <alignment horizontal="center" vertical="center"/>
    </xf>
    <xf numFmtId="0" fontId="2" fillId="29" borderId="37" xfId="0" applyFont="1" applyFill="1" applyBorder="1" applyAlignment="1">
      <alignment horizontal="center" vertical="center"/>
    </xf>
    <xf numFmtId="0" fontId="2" fillId="0" borderId="19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wrapText="1"/>
      <protection/>
    </xf>
    <xf numFmtId="0" fontId="62" fillId="34" borderId="43" xfId="0" applyFont="1" applyFill="1" applyBorder="1" applyAlignment="1" applyProtection="1">
      <alignment horizontal="center" vertical="center"/>
      <protection locked="0"/>
    </xf>
    <xf numFmtId="0" fontId="62" fillId="35" borderId="44" xfId="0" applyFont="1" applyFill="1" applyBorder="1" applyAlignment="1" applyProtection="1">
      <alignment horizontal="center" vertical="center"/>
      <protection locked="0"/>
    </xf>
    <xf numFmtId="0" fontId="62" fillId="36" borderId="45" xfId="0" applyFont="1" applyFill="1" applyBorder="1" applyAlignment="1">
      <alignment horizontal="center" vertical="center" wrapText="1"/>
    </xf>
    <xf numFmtId="0" fontId="62" fillId="37" borderId="46" xfId="0" applyFont="1" applyFill="1" applyBorder="1" applyAlignment="1">
      <alignment horizontal="center" vertical="center"/>
    </xf>
    <xf numFmtId="0" fontId="62" fillId="38" borderId="10" xfId="53" applyFont="1" applyFill="1" applyBorder="1" applyAlignment="1">
      <alignment horizontal="left" vertical="top"/>
      <protection/>
    </xf>
    <xf numFmtId="0" fontId="62" fillId="39" borderId="10" xfId="53" applyFont="1" applyFill="1" applyBorder="1" applyAlignment="1">
      <alignment horizontal="left" vertical="top" wrapText="1"/>
      <protection/>
    </xf>
    <xf numFmtId="0" fontId="62" fillId="40" borderId="10" xfId="53" applyFont="1" applyFill="1" applyBorder="1" applyAlignment="1">
      <alignment horizontal="center" vertical="top" wrapText="1"/>
      <protection/>
    </xf>
    <xf numFmtId="0" fontId="62" fillId="41" borderId="10" xfId="54" applyFont="1" applyFill="1" applyBorder="1" applyAlignment="1">
      <alignment horizontal="center" vertical="center" wrapText="1"/>
      <protection/>
    </xf>
    <xf numFmtId="0" fontId="62" fillId="42" borderId="10" xfId="0" applyFont="1" applyFill="1" applyBorder="1" applyAlignment="1">
      <alignment horizontal="center" vertical="center"/>
    </xf>
    <xf numFmtId="4" fontId="62" fillId="43" borderId="10" xfId="49" applyNumberFormat="1" applyFont="1" applyFill="1" applyBorder="1" applyAlignment="1">
      <alignment horizontal="center" vertical="center" wrapText="1"/>
    </xf>
    <xf numFmtId="0" fontId="62" fillId="44" borderId="10" xfId="0" applyFont="1" applyFill="1" applyBorder="1" applyAlignment="1">
      <alignment horizontal="center" vertical="center" wrapText="1"/>
    </xf>
    <xf numFmtId="0" fontId="62" fillId="45" borderId="10" xfId="53" applyFont="1" applyFill="1" applyBorder="1" applyAlignment="1">
      <alignment horizontal="left" vertical="center"/>
      <protection/>
    </xf>
    <xf numFmtId="0" fontId="62" fillId="46" borderId="22" xfId="0" applyFont="1" applyFill="1" applyBorder="1" applyAlignment="1">
      <alignment horizontal="center" vertical="center"/>
    </xf>
    <xf numFmtId="4" fontId="62" fillId="47" borderId="22" xfId="49" applyNumberFormat="1" applyFont="1" applyFill="1" applyBorder="1" applyAlignment="1">
      <alignment horizontal="center" vertical="center" wrapText="1"/>
    </xf>
    <xf numFmtId="0" fontId="62" fillId="48" borderId="11" xfId="49" applyNumberFormat="1" applyFont="1" applyFill="1" applyBorder="1" applyAlignment="1">
      <alignment horizontal="center" vertical="center" wrapText="1"/>
    </xf>
    <xf numFmtId="4" fontId="62" fillId="49" borderId="11" xfId="49" applyNumberFormat="1" applyFont="1" applyFill="1" applyBorder="1" applyAlignment="1">
      <alignment horizontal="center" vertical="center" wrapText="1"/>
    </xf>
    <xf numFmtId="4" fontId="62" fillId="50" borderId="14" xfId="49" applyNumberFormat="1" applyFont="1" applyFill="1" applyBorder="1" applyAlignment="1">
      <alignment horizontal="center" vertical="center" wrapText="1"/>
    </xf>
    <xf numFmtId="49" fontId="62" fillId="51" borderId="14" xfId="49" applyNumberFormat="1" applyFont="1" applyFill="1" applyBorder="1" applyAlignment="1">
      <alignment horizontal="center" vertical="center" wrapText="1"/>
    </xf>
    <xf numFmtId="43" fontId="62" fillId="52" borderId="10" xfId="49" applyFont="1" applyFill="1" applyBorder="1" applyAlignment="1">
      <alignment horizontal="center" vertical="top" wrapText="1"/>
    </xf>
    <xf numFmtId="4" fontId="62" fillId="53" borderId="10" xfId="0" applyNumberFormat="1" applyFont="1" applyFill="1" applyBorder="1" applyAlignment="1">
      <alignment horizontal="center" vertical="center"/>
    </xf>
    <xf numFmtId="4" fontId="62" fillId="54" borderId="10" xfId="0" applyNumberFormat="1" applyFont="1" applyFill="1" applyBorder="1" applyAlignment="1" quotePrefix="1">
      <alignment horizontal="center" vertical="center"/>
    </xf>
    <xf numFmtId="0" fontId="55" fillId="0" borderId="10" xfId="0" applyFont="1" applyFill="1" applyBorder="1" applyAlignment="1">
      <alignment wrapText="1"/>
    </xf>
    <xf numFmtId="4" fontId="55" fillId="0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 horizontal="left" wrapText="1"/>
    </xf>
    <xf numFmtId="4" fontId="55" fillId="0" borderId="10" xfId="0" applyNumberFormat="1" applyFont="1" applyFill="1" applyBorder="1" applyAlignment="1">
      <alignment horizontal="right" wrapText="1"/>
    </xf>
    <xf numFmtId="0" fontId="55" fillId="0" borderId="14" xfId="0" applyFont="1" applyFill="1" applyBorder="1" applyAlignment="1">
      <alignment wrapText="1"/>
    </xf>
    <xf numFmtId="4" fontId="55" fillId="0" borderId="14" xfId="0" applyNumberFormat="1" applyFont="1" applyFill="1" applyBorder="1" applyAlignment="1">
      <alignment wrapText="1"/>
    </xf>
    <xf numFmtId="4" fontId="62" fillId="55" borderId="11" xfId="54" applyNumberFormat="1" applyFont="1" applyFill="1" applyBorder="1" applyAlignment="1">
      <alignment horizontal="center" vertical="center" wrapText="1"/>
      <protection/>
    </xf>
    <xf numFmtId="0" fontId="62" fillId="56" borderId="14" xfId="0" applyFont="1" applyFill="1" applyBorder="1" applyAlignment="1">
      <alignment horizontal="left" vertical="center"/>
    </xf>
    <xf numFmtId="4" fontId="62" fillId="57" borderId="14" xfId="54" applyNumberFormat="1" applyFont="1" applyFill="1" applyBorder="1" applyAlignment="1">
      <alignment horizontal="center" vertical="center" wrapText="1"/>
      <protection/>
    </xf>
    <xf numFmtId="0" fontId="62" fillId="58" borderId="10" xfId="0" applyFont="1" applyFill="1" applyBorder="1" applyAlignment="1">
      <alignment horizontal="left" vertical="center"/>
    </xf>
    <xf numFmtId="4" fontId="62" fillId="59" borderId="10" xfId="53" applyNumberFormat="1" applyFont="1" applyFill="1" applyBorder="1" applyAlignment="1">
      <alignment horizontal="center" vertical="top" wrapText="1"/>
      <protection/>
    </xf>
    <xf numFmtId="4" fontId="62" fillId="60" borderId="14" xfId="0" applyNumberFormat="1" applyFont="1" applyFill="1" applyBorder="1" applyAlignment="1">
      <alignment horizontal="left" vertical="center"/>
    </xf>
    <xf numFmtId="4" fontId="55" fillId="0" borderId="24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/>
    </xf>
    <xf numFmtId="4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4" fontId="55" fillId="0" borderId="10" xfId="49" applyNumberFormat="1" applyFont="1" applyFill="1" applyBorder="1" applyAlignment="1">
      <alignment/>
    </xf>
    <xf numFmtId="2" fontId="55" fillId="0" borderId="10" xfId="49" applyNumberFormat="1" applyFont="1" applyFill="1" applyBorder="1" applyAlignment="1">
      <alignment/>
    </xf>
    <xf numFmtId="2" fontId="62" fillId="61" borderId="11" xfId="49" applyNumberFormat="1" applyFont="1" applyFill="1" applyBorder="1" applyAlignment="1">
      <alignment horizontal="center" vertical="center" wrapText="1"/>
    </xf>
    <xf numFmtId="2" fontId="62" fillId="62" borderId="10" xfId="49" applyNumberFormat="1" applyFont="1" applyFill="1" applyBorder="1" applyAlignment="1">
      <alignment horizontal="center" vertical="top" wrapText="1"/>
    </xf>
    <xf numFmtId="0" fontId="62" fillId="63" borderId="22" xfId="54" applyFont="1" applyFill="1" applyBorder="1" applyAlignment="1">
      <alignment horizontal="center" vertical="center" wrapText="1"/>
      <protection/>
    </xf>
    <xf numFmtId="4" fontId="62" fillId="64" borderId="11" xfId="0" applyNumberFormat="1" applyFont="1" applyFill="1" applyBorder="1" applyAlignment="1">
      <alignment horizontal="center" vertical="center" wrapText="1"/>
    </xf>
    <xf numFmtId="0" fontId="62" fillId="65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5" fillId="0" borderId="12" xfId="0" applyFont="1" applyFill="1" applyBorder="1" applyAlignment="1">
      <alignment wrapText="1"/>
    </xf>
    <xf numFmtId="4" fontId="55" fillId="0" borderId="12" xfId="0" applyNumberFormat="1" applyFont="1" applyFill="1" applyBorder="1" applyAlignment="1">
      <alignment wrapText="1"/>
    </xf>
    <xf numFmtId="4" fontId="55" fillId="0" borderId="13" xfId="0" applyNumberFormat="1" applyFont="1" applyFill="1" applyBorder="1" applyAlignment="1">
      <alignment wrapText="1"/>
    </xf>
    <xf numFmtId="4" fontId="55" fillId="0" borderId="26" xfId="0" applyNumberFormat="1" applyFont="1" applyFill="1" applyBorder="1" applyAlignment="1">
      <alignment wrapText="1"/>
    </xf>
    <xf numFmtId="4" fontId="62" fillId="66" borderId="14" xfId="0" applyNumberFormat="1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wrapText="1"/>
    </xf>
    <xf numFmtId="43" fontId="55" fillId="0" borderId="22" xfId="47" applyFont="1" applyFill="1" applyBorder="1" applyAlignment="1">
      <alignment wrapText="1"/>
    </xf>
    <xf numFmtId="0" fontId="55" fillId="0" borderId="21" xfId="0" applyFont="1" applyFill="1" applyBorder="1" applyAlignment="1">
      <alignment wrapText="1"/>
    </xf>
    <xf numFmtId="4" fontId="62" fillId="67" borderId="10" xfId="49" applyNumberFormat="1" applyFont="1" applyFill="1" applyBorder="1" applyAlignment="1">
      <alignment horizontal="center" vertical="top" wrapText="1"/>
    </xf>
    <xf numFmtId="43" fontId="55" fillId="0" borderId="11" xfId="47" applyFont="1" applyFill="1" applyBorder="1" applyAlignment="1">
      <alignment wrapText="1"/>
    </xf>
    <xf numFmtId="43" fontId="55" fillId="0" borderId="12" xfId="47" applyFont="1" applyFill="1" applyBorder="1" applyAlignment="1">
      <alignment wrapText="1"/>
    </xf>
    <xf numFmtId="43" fontId="55" fillId="0" borderId="14" xfId="47" applyFont="1" applyFill="1" applyBorder="1" applyAlignment="1">
      <alignment wrapText="1"/>
    </xf>
    <xf numFmtId="4" fontId="56" fillId="0" borderId="0" xfId="49" applyNumberFormat="1" applyFont="1" applyFill="1" applyAlignment="1">
      <alignment/>
    </xf>
    <xf numFmtId="0" fontId="62" fillId="68" borderId="20" xfId="53" applyFont="1" applyFill="1" applyBorder="1" applyAlignment="1">
      <alignment horizontal="left" vertical="top"/>
      <protection/>
    </xf>
    <xf numFmtId="0" fontId="62" fillId="69" borderId="37" xfId="53" applyFont="1" applyFill="1" applyBorder="1" applyAlignment="1">
      <alignment horizontal="left" vertical="top"/>
      <protection/>
    </xf>
    <xf numFmtId="0" fontId="62" fillId="70" borderId="14" xfId="0" applyFont="1" applyFill="1" applyBorder="1" applyAlignment="1">
      <alignment horizontal="center" vertical="center" wrapText="1"/>
    </xf>
    <xf numFmtId="10" fontId="62" fillId="71" borderId="10" xfId="53" applyNumberFormat="1" applyFont="1" applyFill="1" applyBorder="1" applyAlignment="1">
      <alignment horizontal="center" vertical="top"/>
      <protection/>
    </xf>
    <xf numFmtId="43" fontId="60" fillId="0" borderId="14" xfId="47" applyFont="1" applyFill="1" applyBorder="1" applyAlignment="1">
      <alignment wrapText="1"/>
    </xf>
    <xf numFmtId="43" fontId="60" fillId="0" borderId="12" xfId="47" applyFont="1" applyFill="1" applyBorder="1" applyAlignment="1">
      <alignment wrapText="1"/>
    </xf>
    <xf numFmtId="0" fontId="60" fillId="0" borderId="14" xfId="0" applyFont="1" applyFill="1" applyBorder="1" applyAlignment="1">
      <alignment wrapText="1"/>
    </xf>
    <xf numFmtId="43" fontId="61" fillId="0" borderId="21" xfId="47" applyFont="1" applyFill="1" applyBorder="1" applyAlignment="1">
      <alignment wrapText="1"/>
    </xf>
    <xf numFmtId="43" fontId="56" fillId="0" borderId="21" xfId="47" applyFont="1" applyFill="1" applyBorder="1" applyAlignment="1">
      <alignment horizontal="right"/>
    </xf>
    <xf numFmtId="43" fontId="55" fillId="0" borderId="21" xfId="47" applyFont="1" applyFill="1" applyBorder="1" applyAlignment="1">
      <alignment horizontal="right"/>
    </xf>
    <xf numFmtId="10" fontId="55" fillId="0" borderId="14" xfId="0" applyNumberFormat="1" applyFont="1" applyFill="1" applyBorder="1" applyAlignment="1">
      <alignment horizontal="right"/>
    </xf>
    <xf numFmtId="4" fontId="55" fillId="0" borderId="21" xfId="0" applyNumberFormat="1" applyFont="1" applyFill="1" applyBorder="1" applyAlignment="1">
      <alignment horizontal="right"/>
    </xf>
    <xf numFmtId="10" fontId="55" fillId="0" borderId="14" xfId="0" applyNumberFormat="1" applyFont="1" applyFill="1" applyBorder="1" applyAlignment="1">
      <alignment horizontal="center"/>
    </xf>
    <xf numFmtId="10" fontId="56" fillId="0" borderId="0" xfId="0" applyNumberFormat="1" applyFont="1" applyFill="1" applyAlignment="1">
      <alignment/>
    </xf>
    <xf numFmtId="4" fontId="62" fillId="72" borderId="10" xfId="53" applyNumberFormat="1" applyFont="1" applyFill="1" applyBorder="1" applyAlignment="1">
      <alignment horizontal="center" vertical="top"/>
      <protection/>
    </xf>
    <xf numFmtId="0" fontId="62" fillId="73" borderId="47" xfId="53" applyFont="1" applyFill="1" applyBorder="1" applyAlignment="1">
      <alignment horizontal="left" vertical="top"/>
      <protection/>
    </xf>
    <xf numFmtId="0" fontId="62" fillId="74" borderId="48" xfId="53" applyFont="1" applyFill="1" applyBorder="1" applyAlignment="1">
      <alignment horizontal="left" vertical="top"/>
      <protection/>
    </xf>
    <xf numFmtId="0" fontId="62" fillId="75" borderId="37" xfId="53" applyFont="1" applyFill="1" applyBorder="1" applyAlignment="1">
      <alignment horizontal="center" vertical="top"/>
      <protection/>
    </xf>
    <xf numFmtId="0" fontId="62" fillId="76" borderId="40" xfId="0" applyFont="1" applyFill="1" applyBorder="1" applyAlignment="1">
      <alignment horizontal="center" vertical="center"/>
    </xf>
    <xf numFmtId="0" fontId="63" fillId="0" borderId="10" xfId="54" applyFont="1" applyFill="1" applyBorder="1" applyAlignment="1" applyProtection="1">
      <alignment horizontal="center" vertical="top"/>
      <protection hidden="1"/>
    </xf>
    <xf numFmtId="4" fontId="56" fillId="0" borderId="10" xfId="0" applyNumberFormat="1" applyFont="1" applyFill="1" applyBorder="1" applyAlignment="1">
      <alignment/>
    </xf>
    <xf numFmtId="0" fontId="67" fillId="0" borderId="10" xfId="54" applyFont="1" applyFill="1" applyBorder="1" applyAlignment="1" applyProtection="1">
      <alignment horizontal="center" vertical="top"/>
      <protection hidden="1"/>
    </xf>
    <xf numFmtId="0" fontId="62" fillId="77" borderId="48" xfId="53" applyFont="1" applyFill="1" applyBorder="1" applyAlignment="1">
      <alignment horizontal="center" vertical="top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3571875</xdr:colOff>
      <xdr:row>0</xdr:row>
      <xdr:rowOff>57150</xdr:rowOff>
    </xdr:from>
    <xdr:to>
      <xdr:col>1</xdr:col>
      <xdr:colOff>4219575</xdr:colOff>
      <xdr:row>0</xdr:row>
      <xdr:rowOff>400050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57150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64" customWidth="1"/>
  </cols>
  <sheetData>
    <row r="2020" ht="11.25">
      <c r="A2020" s="7" t="s">
        <v>348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41"/>
  <sheetViews>
    <sheetView zoomScaleSheetLayoutView="100" zoomScalePageLayoutView="0" workbookViewId="0" topLeftCell="A1">
      <selection activeCell="G31" activeCellId="8" sqref="A5:B5 F5 A7:F7 F17 A17 A19:F19 A31:B31 A33:H33 G31"/>
    </sheetView>
  </sheetViews>
  <sheetFormatPr defaultColWidth="11.421875" defaultRowHeight="15"/>
  <cols>
    <col min="1" max="1" width="20.7109375" style="8" customWidth="1"/>
    <col min="2" max="2" width="32.8515625" style="8" bestFit="1" customWidth="1"/>
    <col min="3" max="3" width="12.28125" style="9" bestFit="1" customWidth="1"/>
    <col min="4" max="4" width="11.140625" style="9" bestFit="1" customWidth="1"/>
    <col min="5" max="5" width="10.57421875" style="9" bestFit="1" customWidth="1"/>
    <col min="6" max="7" width="14.140625" style="8" bestFit="1" customWidth="1"/>
    <col min="8" max="8" width="4.7109375" style="8" bestFit="1" customWidth="1"/>
    <col min="9" max="16384" width="11.421875" style="8" customWidth="1"/>
  </cols>
  <sheetData>
    <row r="1" spans="1:6" ht="11.25">
      <c r="A1" s="3" t="s">
        <v>43</v>
      </c>
      <c r="B1" s="3"/>
      <c r="C1" s="4"/>
      <c r="D1" s="4"/>
      <c r="E1" s="4"/>
      <c r="F1" s="7"/>
    </row>
    <row r="2" spans="1:6" ht="11.25">
      <c r="A2" s="3" t="s">
        <v>193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333" t="s">
        <v>73</v>
      </c>
      <c r="B5" s="333"/>
      <c r="C5" s="44"/>
      <c r="D5" s="44"/>
      <c r="E5" s="44"/>
      <c r="F5" s="347" t="s">
        <v>74</v>
      </c>
    </row>
    <row r="6" spans="1:6" ht="11.25">
      <c r="A6" s="45"/>
      <c r="B6" s="45"/>
      <c r="C6" s="44"/>
      <c r="D6" s="46"/>
      <c r="E6" s="46"/>
      <c r="F6" s="47"/>
    </row>
    <row r="7" spans="1:6" ht="15" customHeight="1">
      <c r="A7" s="336" t="s">
        <v>46</v>
      </c>
      <c r="B7" s="341" t="s">
        <v>47</v>
      </c>
      <c r="C7" s="356" t="s">
        <v>75</v>
      </c>
      <c r="D7" s="356" t="s">
        <v>76</v>
      </c>
      <c r="E7" s="356" t="s">
        <v>77</v>
      </c>
      <c r="F7" s="342" t="s">
        <v>78</v>
      </c>
    </row>
    <row r="8" spans="1:6" ht="11.25">
      <c r="A8" s="286" t="str">
        <f aca="true" t="shared" si="0" ref="A8:A13">MID(B8,1,9)</f>
        <v>   123546</v>
      </c>
      <c r="B8" s="302" t="s">
        <v>372</v>
      </c>
      <c r="C8" s="303">
        <v>313860.61</v>
      </c>
      <c r="D8" s="303">
        <v>313860.61</v>
      </c>
      <c r="E8" s="303">
        <v>0</v>
      </c>
      <c r="F8" s="303">
        <v>0</v>
      </c>
    </row>
    <row r="9" spans="1:6" s="165" customFormat="1" ht="11.25">
      <c r="A9" s="286" t="str">
        <f t="shared" si="0"/>
        <v>   123616</v>
      </c>
      <c r="B9" s="302" t="s">
        <v>373</v>
      </c>
      <c r="C9" s="303">
        <v>1017680.47</v>
      </c>
      <c r="D9" s="303">
        <v>0</v>
      </c>
      <c r="E9" s="303">
        <v>-1017680.47</v>
      </c>
      <c r="F9" s="303">
        <v>0</v>
      </c>
    </row>
    <row r="10" spans="1:6" s="165" customFormat="1" ht="11.25">
      <c r="A10" s="286" t="str">
        <f t="shared" si="0"/>
        <v>   123646</v>
      </c>
      <c r="B10" s="302" t="s">
        <v>374</v>
      </c>
      <c r="C10" s="303">
        <v>5623860.48</v>
      </c>
      <c r="D10" s="303">
        <v>7140653.95</v>
      </c>
      <c r="E10" s="303">
        <v>1516793.47</v>
      </c>
      <c r="F10" s="303">
        <v>0</v>
      </c>
    </row>
    <row r="11" spans="1:6" s="165" customFormat="1" ht="11.25">
      <c r="A11" s="286">
        <f t="shared" si="0"/>
      </c>
      <c r="B11" s="126"/>
      <c r="C11" s="111"/>
      <c r="D11" s="111"/>
      <c r="E11" s="111"/>
      <c r="F11" s="111"/>
    </row>
    <row r="12" spans="1:6" s="165" customFormat="1" ht="11.25">
      <c r="A12" s="286">
        <f t="shared" si="0"/>
      </c>
      <c r="B12" s="126"/>
      <c r="C12" s="111"/>
      <c r="D12" s="111"/>
      <c r="E12" s="111"/>
      <c r="F12" s="111"/>
    </row>
    <row r="13" spans="1:6" s="165" customFormat="1" ht="11.25">
      <c r="A13" s="286">
        <f t="shared" si="0"/>
      </c>
      <c r="B13" s="126"/>
      <c r="C13" s="111"/>
      <c r="D13" s="111"/>
      <c r="E13" s="111"/>
      <c r="F13" s="111"/>
    </row>
    <row r="14" spans="1:6" ht="11.25">
      <c r="A14" s="135"/>
      <c r="B14" s="135" t="s">
        <v>349</v>
      </c>
      <c r="C14" s="118">
        <f>SUM(C8:C13)</f>
        <v>6955401.5600000005</v>
      </c>
      <c r="D14" s="118">
        <f>SUM(D8:D13)</f>
        <v>7454514.5600000005</v>
      </c>
      <c r="E14" s="118">
        <f>SUM(E8:E13)</f>
        <v>499113</v>
      </c>
      <c r="F14" s="118"/>
    </row>
    <row r="15" spans="1:6" ht="11.25">
      <c r="A15" s="125"/>
      <c r="B15" s="125"/>
      <c r="C15" s="130"/>
      <c r="D15" s="130"/>
      <c r="E15" s="130"/>
      <c r="F15" s="125"/>
    </row>
    <row r="16" spans="1:6" ht="11.25">
      <c r="A16" s="125"/>
      <c r="B16" s="125"/>
      <c r="C16" s="130"/>
      <c r="D16" s="130"/>
      <c r="E16" s="130"/>
      <c r="F16" s="125"/>
    </row>
    <row r="17" spans="1:6" ht="11.25" customHeight="1">
      <c r="A17" s="333" t="s">
        <v>79</v>
      </c>
      <c r="B17" s="125"/>
      <c r="C17" s="44"/>
      <c r="D17" s="44"/>
      <c r="E17" s="44"/>
      <c r="F17" s="347" t="s">
        <v>74</v>
      </c>
    </row>
    <row r="18" spans="1:3" ht="12.75" customHeight="1">
      <c r="A18" s="36"/>
      <c r="B18" s="36"/>
      <c r="C18" s="20"/>
    </row>
    <row r="19" spans="1:6" ht="15" customHeight="1">
      <c r="A19" s="336" t="s">
        <v>46</v>
      </c>
      <c r="B19" s="341" t="s">
        <v>47</v>
      </c>
      <c r="C19" s="356" t="s">
        <v>75</v>
      </c>
      <c r="D19" s="356" t="s">
        <v>76</v>
      </c>
      <c r="E19" s="356" t="s">
        <v>77</v>
      </c>
      <c r="F19" s="342" t="s">
        <v>78</v>
      </c>
    </row>
    <row r="20" spans="1:6" ht="11.25">
      <c r="A20" s="286" t="str">
        <f aca="true" t="shared" si="1" ref="A20:A26">MID(B20,1,9)</f>
        <v>   124115</v>
      </c>
      <c r="B20" s="302" t="s">
        <v>375</v>
      </c>
      <c r="C20" s="303">
        <v>236457.74</v>
      </c>
      <c r="D20" s="303">
        <v>274256.19</v>
      </c>
      <c r="E20" s="303">
        <v>37798.45</v>
      </c>
      <c r="F20" s="303">
        <v>0</v>
      </c>
    </row>
    <row r="21" spans="1:6" s="165" customFormat="1" ht="11.25">
      <c r="A21" s="286" t="str">
        <f t="shared" si="1"/>
        <v>   124125</v>
      </c>
      <c r="B21" s="302" t="s">
        <v>376</v>
      </c>
      <c r="C21" s="303">
        <v>0</v>
      </c>
      <c r="D21" s="303">
        <v>29635.08</v>
      </c>
      <c r="E21" s="303">
        <v>29635.08</v>
      </c>
      <c r="F21" s="303">
        <v>0</v>
      </c>
    </row>
    <row r="22" spans="1:6" s="165" customFormat="1" ht="11.25">
      <c r="A22" s="286" t="str">
        <f t="shared" si="1"/>
        <v>   124135</v>
      </c>
      <c r="B22" s="302" t="s">
        <v>377</v>
      </c>
      <c r="C22" s="303">
        <v>230421.95</v>
      </c>
      <c r="D22" s="303">
        <v>162273</v>
      </c>
      <c r="E22" s="303">
        <v>-68148.95</v>
      </c>
      <c r="F22" s="303">
        <v>0</v>
      </c>
    </row>
    <row r="23" spans="1:6" s="165" customFormat="1" ht="11.25">
      <c r="A23" s="286" t="str">
        <f t="shared" si="1"/>
        <v>   124215</v>
      </c>
      <c r="B23" s="302" t="s">
        <v>378</v>
      </c>
      <c r="C23" s="303">
        <v>7999</v>
      </c>
      <c r="D23" s="303">
        <v>7999</v>
      </c>
      <c r="E23" s="303">
        <v>0</v>
      </c>
      <c r="F23" s="303">
        <v>0</v>
      </c>
    </row>
    <row r="24" spans="1:6" s="165" customFormat="1" ht="11.25">
      <c r="A24" s="286" t="str">
        <f t="shared" si="1"/>
        <v>   124415</v>
      </c>
      <c r="B24" s="302" t="s">
        <v>379</v>
      </c>
      <c r="C24" s="303">
        <v>593000.02</v>
      </c>
      <c r="D24" s="303">
        <v>663000.02</v>
      </c>
      <c r="E24" s="303">
        <v>70000</v>
      </c>
      <c r="F24" s="303">
        <v>0</v>
      </c>
    </row>
    <row r="25" spans="1:6" s="165" customFormat="1" ht="11.25">
      <c r="A25" s="286" t="str">
        <f t="shared" si="1"/>
        <v>   124625</v>
      </c>
      <c r="B25" s="302" t="s">
        <v>380</v>
      </c>
      <c r="C25" s="303">
        <v>0</v>
      </c>
      <c r="D25" s="303">
        <v>34438</v>
      </c>
      <c r="E25" s="303">
        <v>34438</v>
      </c>
      <c r="F25" s="303">
        <v>0</v>
      </c>
    </row>
    <row r="26" spans="1:6" s="165" customFormat="1" ht="11.25">
      <c r="A26" s="286" t="str">
        <f t="shared" si="1"/>
        <v>   124655</v>
      </c>
      <c r="B26" s="302" t="s">
        <v>381</v>
      </c>
      <c r="C26" s="303">
        <v>12760</v>
      </c>
      <c r="D26" s="303">
        <v>12760</v>
      </c>
      <c r="E26" s="303">
        <v>0</v>
      </c>
      <c r="F26" s="303">
        <v>0</v>
      </c>
    </row>
    <row r="27" spans="1:6" s="165" customFormat="1" ht="11.25">
      <c r="A27" s="286"/>
      <c r="B27" s="116"/>
      <c r="C27" s="114"/>
      <c r="D27" s="114"/>
      <c r="E27" s="114"/>
      <c r="F27" s="116"/>
    </row>
    <row r="28" spans="1:6" ht="11.25">
      <c r="A28" s="135"/>
      <c r="B28" s="135" t="s">
        <v>217</v>
      </c>
      <c r="C28" s="118">
        <f>SUM(C20:C27)</f>
        <v>1080638.71</v>
      </c>
      <c r="D28" s="118">
        <f>SUM(D20:D27)</f>
        <v>1184361.29</v>
      </c>
      <c r="E28" s="118">
        <f>SUM(E20:E27)</f>
        <v>103722.58</v>
      </c>
      <c r="F28" s="118"/>
    </row>
    <row r="29" spans="1:6" s="18" customFormat="1" ht="11.25">
      <c r="A29" s="124"/>
      <c r="B29" s="124"/>
      <c r="C29" s="22"/>
      <c r="D29" s="22"/>
      <c r="E29" s="22"/>
      <c r="F29" s="22"/>
    </row>
    <row r="30" spans="1:6" s="18" customFormat="1" ht="11.25">
      <c r="A30" s="124"/>
      <c r="B30" s="124"/>
      <c r="C30" s="22"/>
      <c r="D30" s="22"/>
      <c r="E30" s="22"/>
      <c r="F30" s="22"/>
    </row>
    <row r="31" spans="1:7" s="18" customFormat="1" ht="11.25" customHeight="1">
      <c r="A31" s="333" t="s">
        <v>208</v>
      </c>
      <c r="B31" s="333"/>
      <c r="C31" s="44"/>
      <c r="D31" s="44"/>
      <c r="E31" s="44"/>
      <c r="G31" s="347" t="s">
        <v>74</v>
      </c>
    </row>
    <row r="32" spans="1:6" s="18" customFormat="1" ht="11.25">
      <c r="A32" s="36"/>
      <c r="B32" s="36"/>
      <c r="C32" s="20"/>
      <c r="D32" s="9"/>
      <c r="E32" s="9"/>
      <c r="F32" s="8"/>
    </row>
    <row r="33" spans="1:8" s="18" customFormat="1" ht="27.75" customHeight="1">
      <c r="A33" s="336" t="s">
        <v>46</v>
      </c>
      <c r="B33" s="341" t="s">
        <v>47</v>
      </c>
      <c r="C33" s="356" t="s">
        <v>75</v>
      </c>
      <c r="D33" s="356" t="s">
        <v>76</v>
      </c>
      <c r="E33" s="356" t="s">
        <v>77</v>
      </c>
      <c r="F33" s="342" t="s">
        <v>78</v>
      </c>
      <c r="G33" s="342" t="s">
        <v>221</v>
      </c>
      <c r="H33" s="342" t="s">
        <v>222</v>
      </c>
    </row>
    <row r="34" spans="1:8" s="18" customFormat="1" ht="11.25">
      <c r="A34" s="286" t="str">
        <f aca="true" t="shared" si="2" ref="A34:A40">MID(B34,1,9)</f>
        <v>   126305</v>
      </c>
      <c r="B34" s="302" t="s">
        <v>382</v>
      </c>
      <c r="C34" s="303">
        <v>-19214.69</v>
      </c>
      <c r="D34" s="303">
        <v>-39093.63</v>
      </c>
      <c r="E34" s="303">
        <v>-19878.94</v>
      </c>
      <c r="F34" s="303">
        <v>0</v>
      </c>
      <c r="G34" s="116"/>
      <c r="H34" s="116"/>
    </row>
    <row r="35" spans="1:8" s="18" customFormat="1" ht="11.25">
      <c r="A35" s="286" t="str">
        <f t="shared" si="2"/>
        <v>   126305</v>
      </c>
      <c r="B35" s="302" t="s">
        <v>383</v>
      </c>
      <c r="C35" s="303">
        <v>0</v>
      </c>
      <c r="D35" s="303">
        <v>-987.85</v>
      </c>
      <c r="E35" s="303">
        <v>-987.85</v>
      </c>
      <c r="F35" s="303">
        <v>0</v>
      </c>
      <c r="G35" s="116"/>
      <c r="H35" s="116"/>
    </row>
    <row r="36" spans="1:8" s="18" customFormat="1" ht="11.25">
      <c r="A36" s="286" t="str">
        <f t="shared" si="2"/>
        <v>   126305</v>
      </c>
      <c r="B36" s="302" t="s">
        <v>384</v>
      </c>
      <c r="C36" s="303">
        <v>-41941.34</v>
      </c>
      <c r="D36" s="303">
        <v>-82983.73</v>
      </c>
      <c r="E36" s="303">
        <v>-41042.39</v>
      </c>
      <c r="F36" s="303">
        <v>0</v>
      </c>
      <c r="G36" s="116"/>
      <c r="H36" s="116"/>
    </row>
    <row r="37" spans="1:8" s="18" customFormat="1" ht="11.25">
      <c r="A37" s="286" t="str">
        <f t="shared" si="2"/>
        <v>   126305</v>
      </c>
      <c r="B37" s="302" t="s">
        <v>385</v>
      </c>
      <c r="C37" s="303">
        <v>-2066.41</v>
      </c>
      <c r="D37" s="303">
        <v>-2866.31</v>
      </c>
      <c r="E37" s="303">
        <v>-799.9</v>
      </c>
      <c r="F37" s="303">
        <v>0</v>
      </c>
      <c r="G37" s="116"/>
      <c r="H37" s="116"/>
    </row>
    <row r="38" spans="1:8" s="18" customFormat="1" ht="11.25">
      <c r="A38" s="286" t="str">
        <f t="shared" si="2"/>
        <v>   126305</v>
      </c>
      <c r="B38" s="302" t="s">
        <v>386</v>
      </c>
      <c r="C38" s="303">
        <v>-79597.92</v>
      </c>
      <c r="D38" s="303">
        <v>-198116.69</v>
      </c>
      <c r="E38" s="303">
        <v>-118518.77</v>
      </c>
      <c r="F38" s="303">
        <v>0</v>
      </c>
      <c r="G38" s="116"/>
      <c r="H38" s="116"/>
    </row>
    <row r="39" spans="1:8" s="18" customFormat="1" ht="11.25">
      <c r="A39" s="286" t="str">
        <f t="shared" si="2"/>
        <v>   126305</v>
      </c>
      <c r="B39" s="302" t="s">
        <v>387</v>
      </c>
      <c r="C39" s="303">
        <v>0</v>
      </c>
      <c r="D39" s="303">
        <v>-1147.93</v>
      </c>
      <c r="E39" s="303">
        <v>-1147.93</v>
      </c>
      <c r="F39" s="303">
        <v>0</v>
      </c>
      <c r="G39" s="116"/>
      <c r="H39" s="116"/>
    </row>
    <row r="40" spans="1:8" s="18" customFormat="1" ht="11.25">
      <c r="A40" s="286" t="str">
        <f t="shared" si="2"/>
        <v>   126305</v>
      </c>
      <c r="B40" s="302" t="s">
        <v>388</v>
      </c>
      <c r="C40" s="303">
        <v>-1382.33</v>
      </c>
      <c r="D40" s="303">
        <v>-2658.33</v>
      </c>
      <c r="E40" s="303">
        <v>-1276</v>
      </c>
      <c r="F40" s="303">
        <v>0</v>
      </c>
      <c r="G40" s="116"/>
      <c r="H40" s="116"/>
    </row>
    <row r="41" spans="1:8" ht="11.25">
      <c r="A41" s="309"/>
      <c r="B41" s="309"/>
      <c r="C41" s="310">
        <f aca="true" t="shared" si="3" ref="C41:H41">SUM(C34:C40)</f>
        <v>-144202.68999999997</v>
      </c>
      <c r="D41" s="310">
        <f t="shared" si="3"/>
        <v>-327854.47</v>
      </c>
      <c r="E41" s="310">
        <f t="shared" si="3"/>
        <v>-183651.78</v>
      </c>
      <c r="F41" s="310">
        <f t="shared" si="3"/>
        <v>0</v>
      </c>
      <c r="G41" s="310">
        <f t="shared" si="3"/>
        <v>0</v>
      </c>
      <c r="H41" s="310">
        <f t="shared" si="3"/>
        <v>0</v>
      </c>
    </row>
  </sheetData>
  <sheetProtection/>
  <dataValidations count="8">
    <dataValidation allowBlank="1" showInputMessage="1" showErrorMessage="1" prompt="Criterio para la aplicación de depreciación: anual, mensual, trimestral, etc." sqref="F7 F19 F33"/>
    <dataValidation allowBlank="1" showInputMessage="1" showErrorMessage="1" prompt="Diferencia entre el saldo final y el inicial presentados." sqref="E7 E19 E33"/>
    <dataValidation allowBlank="1" showInputMessage="1" showErrorMessage="1" prompt="Corresponde al nombre o descripción de la cuenta de acuerdo al Plan de Cuentas emitido por el CONAC." sqref="B7 B19 B33"/>
    <dataValidation allowBlank="1" showInputMessage="1" showErrorMessage="1" prompt="Indicar el método de depreciación." sqref="G33"/>
    <dataValidation allowBlank="1" showInputMessage="1" showErrorMessage="1" prompt="Indicar la tasa de aplicación." sqref="H33"/>
    <dataValidation allowBlank="1" showInputMessage="1" showErrorMessage="1" prompt="Corresponde al número de la cuenta de acuerdo al Plan de Cuentas emitido por el CONAC (DOF 23/12/2015)." sqref="A7 A19 A33"/>
    <dataValidation allowBlank="1" showInputMessage="1" showErrorMessage="1" prompt="Saldo al 31 de diciembre del año anterior del ejercio que se presenta." sqref="C7 C19 C33"/>
    <dataValidation allowBlank="1" showInputMessage="1" showErrorMessage="1" prompt="Importe final del periodo que corresponde la información financiera trimestral que se presenta." sqref="D7 D19 D33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0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43</v>
      </c>
      <c r="B1" s="3"/>
      <c r="C1" s="4"/>
      <c r="D1" s="4"/>
      <c r="E1" s="4"/>
      <c r="F1" s="7"/>
    </row>
    <row r="2" spans="1:5" ht="11.25" customHeight="1">
      <c r="A2" s="3" t="s">
        <v>193</v>
      </c>
      <c r="B2" s="3"/>
      <c r="C2" s="4"/>
      <c r="D2" s="4"/>
      <c r="E2" s="4"/>
    </row>
    <row r="3" spans="1:5" s="211" customFormat="1" ht="11.25" customHeight="1">
      <c r="A3" s="3"/>
      <c r="B3" s="3"/>
      <c r="C3" s="4"/>
      <c r="D3" s="4"/>
      <c r="E3" s="4"/>
    </row>
    <row r="4" ht="11.25" customHeight="1"/>
    <row r="5" spans="1:6" ht="11.25" customHeight="1">
      <c r="A5" s="357" t="s">
        <v>143</v>
      </c>
      <c r="B5" s="357"/>
      <c r="C5" s="50"/>
      <c r="D5" s="50"/>
      <c r="E5" s="50"/>
      <c r="F5" s="335" t="s">
        <v>80</v>
      </c>
    </row>
    <row r="6" spans="1:5" s="18" customFormat="1" ht="11.25">
      <c r="A6" s="51"/>
      <c r="B6" s="51"/>
      <c r="C6" s="50"/>
      <c r="D6" s="50"/>
      <c r="E6" s="50"/>
    </row>
    <row r="7" spans="1:6" ht="15" customHeight="1">
      <c r="A7" s="336" t="s">
        <v>46</v>
      </c>
      <c r="B7" s="337" t="s">
        <v>47</v>
      </c>
      <c r="C7" s="358" t="s">
        <v>75</v>
      </c>
      <c r="D7" s="358" t="s">
        <v>76</v>
      </c>
      <c r="E7" s="358" t="s">
        <v>77</v>
      </c>
      <c r="F7" s="342" t="s">
        <v>78</v>
      </c>
    </row>
    <row r="8" spans="1:6" ht="11.25">
      <c r="A8" s="286" t="str">
        <f>MID(B8,1,9)</f>
        <v>125105911</v>
      </c>
      <c r="B8" s="293" t="s">
        <v>355</v>
      </c>
      <c r="C8" s="290">
        <v>29771</v>
      </c>
      <c r="D8" s="290">
        <v>29771</v>
      </c>
      <c r="E8" s="141"/>
      <c r="F8" s="115"/>
    </row>
    <row r="9" spans="1:6" ht="11.25">
      <c r="A9" s="138"/>
      <c r="B9" s="138"/>
      <c r="C9" s="111"/>
      <c r="D9" s="141"/>
      <c r="E9" s="141"/>
      <c r="F9" s="115"/>
    </row>
    <row r="10" spans="1:6" ht="11.25">
      <c r="A10" s="138"/>
      <c r="B10" s="138"/>
      <c r="C10" s="111"/>
      <c r="D10" s="141"/>
      <c r="E10" s="141"/>
      <c r="F10" s="115"/>
    </row>
    <row r="11" spans="1:6" ht="11.25">
      <c r="A11" s="350"/>
      <c r="B11" s="350" t="s">
        <v>218</v>
      </c>
      <c r="C11" s="351">
        <f>SUM(C8:C10)</f>
        <v>29771</v>
      </c>
      <c r="D11" s="351">
        <f>SUM(D8:D10)</f>
        <v>29771</v>
      </c>
      <c r="E11" s="351">
        <f>SUM(E8:E10)</f>
        <v>0</v>
      </c>
      <c r="F11" s="350"/>
    </row>
    <row r="12" spans="1:6" ht="11.25">
      <c r="A12" s="125"/>
      <c r="B12" s="125"/>
      <c r="C12" s="130"/>
      <c r="D12" s="130"/>
      <c r="E12" s="130"/>
      <c r="F12" s="125"/>
    </row>
    <row r="13" spans="1:6" ht="11.25">
      <c r="A13" s="125"/>
      <c r="B13" s="125"/>
      <c r="C13" s="130"/>
      <c r="D13" s="130"/>
      <c r="E13" s="130"/>
      <c r="F13" s="125"/>
    </row>
    <row r="14" spans="1:6" ht="11.25" customHeight="1">
      <c r="A14" s="333" t="s">
        <v>209</v>
      </c>
      <c r="B14" s="359"/>
      <c r="C14" s="50"/>
      <c r="D14" s="50"/>
      <c r="E14" s="50"/>
      <c r="F14" s="335" t="s">
        <v>80</v>
      </c>
    </row>
    <row r="15" spans="1:5" ht="11.25">
      <c r="A15" s="52"/>
      <c r="B15" s="52"/>
      <c r="C15" s="53"/>
      <c r="D15" s="53"/>
      <c r="E15" s="53"/>
    </row>
    <row r="16" spans="1:6" ht="15" customHeight="1">
      <c r="A16" s="336" t="s">
        <v>46</v>
      </c>
      <c r="B16" s="337" t="s">
        <v>47</v>
      </c>
      <c r="C16" s="358" t="s">
        <v>75</v>
      </c>
      <c r="D16" s="358" t="s">
        <v>76</v>
      </c>
      <c r="E16" s="358" t="s">
        <v>77</v>
      </c>
      <c r="F16" s="342" t="s">
        <v>78</v>
      </c>
    </row>
    <row r="17" spans="1:6" s="191" customFormat="1" ht="11.25" customHeight="1">
      <c r="A17" s="286" t="str">
        <f>MID(B17,1,9)</f>
        <v>126505911</v>
      </c>
      <c r="B17" s="293" t="s">
        <v>356</v>
      </c>
      <c r="C17" s="298">
        <v>-2977.1</v>
      </c>
      <c r="D17" s="298">
        <v>-5954.2</v>
      </c>
      <c r="E17" s="298">
        <v>-2977.1</v>
      </c>
      <c r="F17" s="115"/>
    </row>
    <row r="18" spans="1:6" ht="11.25">
      <c r="A18" s="286"/>
      <c r="B18" s="138"/>
      <c r="C18" s="111"/>
      <c r="D18" s="111"/>
      <c r="E18" s="111"/>
      <c r="F18" s="115"/>
    </row>
    <row r="19" spans="1:6" ht="11.25">
      <c r="A19" s="350"/>
      <c r="B19" s="350" t="s">
        <v>219</v>
      </c>
      <c r="C19" s="351">
        <f>SUM(C17:C18)</f>
        <v>-2977.1</v>
      </c>
      <c r="D19" s="351">
        <f>SUM(D17:D18)</f>
        <v>-5954.2</v>
      </c>
      <c r="E19" s="351">
        <f>SUM(E17:E18)</f>
        <v>-2977.1</v>
      </c>
      <c r="F19" s="350"/>
    </row>
    <row r="20" spans="1:6" ht="11.25">
      <c r="A20" s="125"/>
      <c r="B20" s="125"/>
      <c r="C20" s="130"/>
      <c r="D20" s="130"/>
      <c r="E20" s="130"/>
      <c r="F20" s="125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Diferencia entre el saldo final y el inicial presentados." sqref="E7 E16"/>
    <dataValidation allowBlank="1" showInputMessage="1" showErrorMessage="1" prompt="Indicar el medio como se está amortizando el intangible, por tiempo, por uso." sqref="F7 F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al 31 de diciembre del año anterior del ejercio que se presenta." sqref="C7 C16"/>
    <dataValidation allowBlank="1" showInputMessage="1" showErrorMessage="1" prompt="Importe final del periodo que corresponde la información financiera trimestral que se presenta." sqref="D7 D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G16" sqref="G16"/>
    </sheetView>
  </sheetViews>
  <sheetFormatPr defaultColWidth="11.421875" defaultRowHeight="15"/>
  <cols>
    <col min="1" max="1" width="20.7109375" style="54" customWidth="1"/>
    <col min="2" max="7" width="11.421875" style="54" customWidth="1"/>
    <col min="8" max="8" width="17.7109375" style="54" customWidth="1"/>
    <col min="9" max="16384" width="11.421875" style="54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7"/>
    </row>
    <row r="2" spans="1:8" ht="11.25">
      <c r="A2" s="3" t="s">
        <v>193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05"/>
    </row>
    <row r="5" spans="1:8" ht="11.25" customHeight="1">
      <c r="A5" s="55" t="s">
        <v>82</v>
      </c>
      <c r="B5" s="56"/>
      <c r="C5" s="205"/>
      <c r="D5" s="205"/>
      <c r="E5" s="51"/>
      <c r="F5" s="51"/>
      <c r="G5" s="51"/>
      <c r="H5" s="204" t="s">
        <v>81</v>
      </c>
    </row>
    <row r="6" spans="10:17" ht="11.25">
      <c r="J6" s="321"/>
      <c r="K6" s="321"/>
      <c r="L6" s="321"/>
      <c r="M6" s="321"/>
      <c r="N6" s="321"/>
      <c r="O6" s="321"/>
      <c r="P6" s="321"/>
      <c r="Q6" s="321"/>
    </row>
    <row r="7" ht="11.25">
      <c r="A7" s="3" t="s">
        <v>83</v>
      </c>
    </row>
    <row r="8" spans="1:8" ht="52.5" customHeight="1">
      <c r="A8" s="322" t="s">
        <v>84</v>
      </c>
      <c r="B8" s="322"/>
      <c r="C8" s="322"/>
      <c r="D8" s="322"/>
      <c r="E8" s="322"/>
      <c r="F8" s="322"/>
      <c r="G8" s="322"/>
      <c r="H8" s="322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G16" sqref="G16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57" t="s">
        <v>43</v>
      </c>
      <c r="B1" s="57"/>
      <c r="C1" s="6"/>
      <c r="D1" s="7"/>
    </row>
    <row r="2" spans="1:3" ht="11.25">
      <c r="A2" s="57" t="s">
        <v>193</v>
      </c>
      <c r="B2" s="57"/>
      <c r="C2" s="6"/>
    </row>
    <row r="3" spans="1:4" ht="11.25">
      <c r="A3" s="33"/>
      <c r="B3" s="33"/>
      <c r="C3" s="58"/>
      <c r="D3" s="33"/>
    </row>
    <row r="4" spans="1:4" ht="11.25">
      <c r="A4" s="33"/>
      <c r="B4" s="33"/>
      <c r="C4" s="58"/>
      <c r="D4" s="33"/>
    </row>
    <row r="5" spans="1:4" s="29" customFormat="1" ht="11.25" customHeight="1">
      <c r="A5" s="49" t="s">
        <v>223</v>
      </c>
      <c r="B5" s="215"/>
      <c r="C5" s="59"/>
      <c r="D5" s="60" t="s">
        <v>85</v>
      </c>
    </row>
    <row r="6" spans="1:4" ht="11.25">
      <c r="A6" s="61"/>
      <c r="B6" s="61"/>
      <c r="C6" s="62"/>
      <c r="D6" s="61"/>
    </row>
    <row r="7" spans="1:4" ht="15" customHeight="1">
      <c r="A7" s="14" t="s">
        <v>46</v>
      </c>
      <c r="B7" s="15" t="s">
        <v>47</v>
      </c>
      <c r="C7" s="16" t="s">
        <v>48</v>
      </c>
      <c r="D7" s="43" t="s">
        <v>59</v>
      </c>
    </row>
    <row r="8" spans="1:4" ht="11.25">
      <c r="A8" s="139"/>
      <c r="B8" s="139"/>
      <c r="C8" s="130"/>
      <c r="D8" s="142"/>
    </row>
    <row r="9" spans="1:4" ht="11.25">
      <c r="A9" s="139"/>
      <c r="B9" s="139"/>
      <c r="C9" s="143"/>
      <c r="D9" s="142"/>
    </row>
    <row r="10" spans="1:4" ht="11.25">
      <c r="A10" s="139"/>
      <c r="B10" s="139"/>
      <c r="C10" s="143"/>
      <c r="D10" s="144"/>
    </row>
    <row r="11" spans="1:4" ht="11.25">
      <c r="A11" s="123"/>
      <c r="B11" s="123" t="s">
        <v>224</v>
      </c>
      <c r="C11" s="120">
        <f>SUM(C8:C10)</f>
        <v>0</v>
      </c>
      <c r="D11" s="145"/>
    </row>
    <row r="14" spans="1:4" ht="11.25" customHeight="1">
      <c r="A14" s="49" t="s">
        <v>144</v>
      </c>
      <c r="B14" s="215"/>
      <c r="C14" s="59"/>
      <c r="D14" s="60" t="s">
        <v>85</v>
      </c>
    </row>
    <row r="15" spans="1:4" ht="11.25">
      <c r="A15" s="61"/>
      <c r="B15" s="61"/>
      <c r="C15" s="62"/>
      <c r="D15" s="61"/>
    </row>
    <row r="16" spans="1:4" ht="15" customHeight="1">
      <c r="A16" s="14" t="s">
        <v>46</v>
      </c>
      <c r="B16" s="15" t="s">
        <v>47</v>
      </c>
      <c r="C16" s="16" t="s">
        <v>48</v>
      </c>
      <c r="D16" s="43" t="s">
        <v>59</v>
      </c>
    </row>
    <row r="17" spans="1:4" ht="11.25">
      <c r="A17" s="139"/>
      <c r="B17" s="139"/>
      <c r="C17" s="130"/>
      <c r="D17" s="142"/>
    </row>
    <row r="18" spans="1:4" ht="11.25">
      <c r="A18" s="139"/>
      <c r="B18" s="139"/>
      <c r="C18" s="143"/>
      <c r="D18" s="142"/>
    </row>
    <row r="19" spans="1:4" ht="11.25">
      <c r="A19" s="139"/>
      <c r="B19" s="139"/>
      <c r="C19" s="143"/>
      <c r="D19" s="144"/>
    </row>
    <row r="20" spans="1:4" ht="11.25">
      <c r="A20" s="123"/>
      <c r="B20" s="123" t="s">
        <v>220</v>
      </c>
      <c r="C20" s="120">
        <f>SUM(C17:C19)</f>
        <v>0</v>
      </c>
      <c r="D20" s="145"/>
    </row>
  </sheetData>
  <sheetProtection/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zoomScaleSheetLayoutView="100" zoomScalePageLayoutView="0" workbookViewId="0" topLeftCell="A1">
      <selection activeCell="A25" sqref="A25:H25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43</v>
      </c>
      <c r="B1" s="3"/>
      <c r="C1" s="4"/>
      <c r="D1" s="4"/>
      <c r="E1" s="4"/>
      <c r="F1" s="4"/>
      <c r="G1" s="4"/>
      <c r="H1" s="7"/>
    </row>
    <row r="2" spans="1:8" ht="11.25">
      <c r="A2" s="3" t="s">
        <v>193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333" t="s">
        <v>225</v>
      </c>
      <c r="B5" s="335"/>
      <c r="C5" s="64"/>
      <c r="D5" s="64"/>
      <c r="E5" s="64"/>
      <c r="F5" s="64"/>
      <c r="G5" s="64"/>
      <c r="H5" s="360" t="s">
        <v>86</v>
      </c>
    </row>
    <row r="6" spans="1:2" ht="11.25">
      <c r="A6" s="214"/>
      <c r="B6" s="216"/>
    </row>
    <row r="7" spans="1:8" ht="15" customHeight="1">
      <c r="A7" s="336" t="s">
        <v>46</v>
      </c>
      <c r="B7" s="337" t="s">
        <v>47</v>
      </c>
      <c r="C7" s="338" t="s">
        <v>48</v>
      </c>
      <c r="D7" s="348" t="s">
        <v>55</v>
      </c>
      <c r="E7" s="348" t="s">
        <v>56</v>
      </c>
      <c r="F7" s="348" t="s">
        <v>57</v>
      </c>
      <c r="G7" s="349" t="s">
        <v>58</v>
      </c>
      <c r="H7" s="337" t="s">
        <v>59</v>
      </c>
    </row>
    <row r="8" spans="1:8" ht="11.25">
      <c r="A8" s="286" t="str">
        <f>MID(B8,1,9)</f>
        <v>   211100</v>
      </c>
      <c r="B8" s="302" t="s">
        <v>389</v>
      </c>
      <c r="C8" s="303">
        <v>123.42</v>
      </c>
      <c r="D8" s="311"/>
      <c r="E8" s="111"/>
      <c r="F8" s="111"/>
      <c r="G8" s="111"/>
      <c r="H8" s="146"/>
    </row>
    <row r="9" spans="1:9" ht="11.25">
      <c r="A9" s="286" t="str">
        <f aca="true" t="shared" si="0" ref="A9:A24">MID(B9,1,9)</f>
        <v>   211100</v>
      </c>
      <c r="B9" s="302" t="s">
        <v>390</v>
      </c>
      <c r="C9" s="303">
        <v>46652.67</v>
      </c>
      <c r="D9" s="311"/>
      <c r="E9" s="111"/>
      <c r="F9" s="111"/>
      <c r="G9" s="111"/>
      <c r="H9" s="146"/>
      <c r="I9" s="216"/>
    </row>
    <row r="10" spans="1:9" ht="11.25">
      <c r="A10" s="286" t="str">
        <f t="shared" si="0"/>
        <v>   211200</v>
      </c>
      <c r="B10" s="302" t="s">
        <v>391</v>
      </c>
      <c r="C10" s="303">
        <v>0.01</v>
      </c>
      <c r="D10" s="311"/>
      <c r="E10" s="111"/>
      <c r="F10" s="111"/>
      <c r="G10" s="111"/>
      <c r="H10" s="146"/>
      <c r="I10" s="216"/>
    </row>
    <row r="11" spans="1:9" ht="11.25">
      <c r="A11" s="286" t="str">
        <f t="shared" si="0"/>
        <v>   211200</v>
      </c>
      <c r="B11" s="302" t="s">
        <v>392</v>
      </c>
      <c r="C11" s="303">
        <v>2815</v>
      </c>
      <c r="D11" s="311"/>
      <c r="E11" s="111"/>
      <c r="F11" s="111"/>
      <c r="G11" s="111"/>
      <c r="H11" s="146"/>
      <c r="I11" s="216"/>
    </row>
    <row r="12" spans="1:9" ht="11.25">
      <c r="A12" s="286" t="str">
        <f t="shared" si="0"/>
        <v>   211200</v>
      </c>
      <c r="B12" s="302" t="s">
        <v>393</v>
      </c>
      <c r="C12" s="303">
        <v>696</v>
      </c>
      <c r="D12" s="311"/>
      <c r="E12" s="111"/>
      <c r="F12" s="111"/>
      <c r="G12" s="111"/>
      <c r="H12" s="146"/>
      <c r="I12" s="216"/>
    </row>
    <row r="13" spans="1:9" ht="11.25">
      <c r="A13" s="286" t="str">
        <f t="shared" si="0"/>
        <v>   211200</v>
      </c>
      <c r="B13" s="302" t="s">
        <v>394</v>
      </c>
      <c r="C13" s="303">
        <v>21210.31</v>
      </c>
      <c r="D13" s="311"/>
      <c r="E13" s="111"/>
      <c r="F13" s="111"/>
      <c r="G13" s="111"/>
      <c r="H13" s="146"/>
      <c r="I13" s="216"/>
    </row>
    <row r="14" spans="1:9" ht="11.25">
      <c r="A14" s="286" t="str">
        <f t="shared" si="0"/>
        <v>   211200</v>
      </c>
      <c r="B14" s="302" t="s">
        <v>395</v>
      </c>
      <c r="C14" s="303">
        <v>6124.8</v>
      </c>
      <c r="D14" s="311"/>
      <c r="E14" s="111"/>
      <c r="F14" s="111"/>
      <c r="G14" s="111"/>
      <c r="H14" s="146"/>
      <c r="I14" s="216"/>
    </row>
    <row r="15" spans="1:9" ht="11.25">
      <c r="A15" s="286" t="str">
        <f t="shared" si="0"/>
        <v>   211300</v>
      </c>
      <c r="B15" s="302" t="s">
        <v>396</v>
      </c>
      <c r="C15" s="303">
        <v>95027.2</v>
      </c>
      <c r="D15" s="311"/>
      <c r="E15" s="111"/>
      <c r="F15" s="111"/>
      <c r="G15" s="111"/>
      <c r="H15" s="146"/>
      <c r="I15" s="216"/>
    </row>
    <row r="16" spans="1:9" ht="11.25">
      <c r="A16" s="286" t="str">
        <f t="shared" si="0"/>
        <v>   211700</v>
      </c>
      <c r="B16" s="302" t="s">
        <v>397</v>
      </c>
      <c r="C16" s="303">
        <v>159591</v>
      </c>
      <c r="D16" s="311"/>
      <c r="E16" s="111"/>
      <c r="F16" s="111"/>
      <c r="G16" s="111"/>
      <c r="H16" s="146"/>
      <c r="I16" s="216"/>
    </row>
    <row r="17" spans="1:9" ht="11.25">
      <c r="A17" s="286" t="str">
        <f t="shared" si="0"/>
        <v>   211700</v>
      </c>
      <c r="B17" s="302" t="s">
        <v>398</v>
      </c>
      <c r="C17" s="303">
        <v>-3521.5</v>
      </c>
      <c r="D17" s="311"/>
      <c r="E17" s="111"/>
      <c r="F17" s="111"/>
      <c r="G17" s="111"/>
      <c r="H17" s="146"/>
      <c r="I17" s="216"/>
    </row>
    <row r="18" spans="1:9" ht="11.25">
      <c r="A18" s="286" t="str">
        <f t="shared" si="0"/>
        <v>   211700</v>
      </c>
      <c r="B18" s="302" t="s">
        <v>399</v>
      </c>
      <c r="C18" s="303">
        <v>-43241.99</v>
      </c>
      <c r="D18" s="311"/>
      <c r="E18" s="111"/>
      <c r="F18" s="111"/>
      <c r="G18" s="111"/>
      <c r="H18" s="146"/>
      <c r="I18" s="216"/>
    </row>
    <row r="19" spans="1:9" ht="11.25">
      <c r="A19" s="286" t="str">
        <f t="shared" si="0"/>
        <v>   211700</v>
      </c>
      <c r="B19" s="302" t="s">
        <v>400</v>
      </c>
      <c r="C19" s="303">
        <v>4239.73</v>
      </c>
      <c r="D19" s="311"/>
      <c r="E19" s="111"/>
      <c r="F19" s="111"/>
      <c r="G19" s="111"/>
      <c r="H19" s="146"/>
      <c r="I19" s="216"/>
    </row>
    <row r="20" spans="1:9" ht="11.25">
      <c r="A20" s="286" t="str">
        <f t="shared" si="0"/>
        <v>   211700</v>
      </c>
      <c r="B20" s="302" t="s">
        <v>401</v>
      </c>
      <c r="C20" s="303">
        <v>4040.65</v>
      </c>
      <c r="D20" s="311"/>
      <c r="E20" s="111"/>
      <c r="F20" s="111"/>
      <c r="G20" s="111"/>
      <c r="H20" s="146"/>
      <c r="I20" s="216"/>
    </row>
    <row r="21" spans="1:9" ht="11.25">
      <c r="A21" s="286" t="str">
        <f t="shared" si="0"/>
        <v>   211700</v>
      </c>
      <c r="B21" s="302" t="s">
        <v>402</v>
      </c>
      <c r="C21" s="303">
        <v>16724.76</v>
      </c>
      <c r="D21" s="311"/>
      <c r="E21" s="111"/>
      <c r="F21" s="111"/>
      <c r="G21" s="111"/>
      <c r="H21" s="146"/>
      <c r="I21" s="216"/>
    </row>
    <row r="22" spans="1:9" ht="11.25">
      <c r="A22" s="286" t="str">
        <f t="shared" si="0"/>
        <v>   211700</v>
      </c>
      <c r="B22" s="302" t="s">
        <v>403</v>
      </c>
      <c r="C22" s="303">
        <v>14664.45</v>
      </c>
      <c r="D22" s="311"/>
      <c r="E22" s="111"/>
      <c r="F22" s="111"/>
      <c r="G22" s="111"/>
      <c r="H22" s="146"/>
      <c r="I22" s="216"/>
    </row>
    <row r="23" spans="1:9" ht="11.25">
      <c r="A23" s="286" t="str">
        <f t="shared" si="0"/>
        <v>   211700</v>
      </c>
      <c r="B23" s="302" t="s">
        <v>404</v>
      </c>
      <c r="C23" s="303">
        <v>0.29</v>
      </c>
      <c r="D23" s="311"/>
      <c r="E23" s="111"/>
      <c r="F23" s="111"/>
      <c r="G23" s="111"/>
      <c r="H23" s="146"/>
      <c r="I23" s="216"/>
    </row>
    <row r="24" spans="1:9" ht="11.25">
      <c r="A24" s="286" t="str">
        <f t="shared" si="0"/>
        <v>   211900</v>
      </c>
      <c r="B24" s="302" t="s">
        <v>405</v>
      </c>
      <c r="C24" s="303">
        <v>515133.55</v>
      </c>
      <c r="D24" s="311"/>
      <c r="E24" s="111"/>
      <c r="F24" s="111"/>
      <c r="G24" s="111"/>
      <c r="H24" s="146"/>
      <c r="I24" s="216"/>
    </row>
    <row r="25" spans="1:8" ht="11.25">
      <c r="A25" s="363"/>
      <c r="B25" s="363"/>
      <c r="C25" s="364">
        <f>SUM(C8:C24)</f>
        <v>840280.3500000001</v>
      </c>
      <c r="D25" s="364"/>
      <c r="E25" s="364"/>
      <c r="F25" s="364"/>
      <c r="G25" s="364"/>
      <c r="H25" s="363"/>
    </row>
  </sheetData>
  <sheetProtection/>
  <dataValidations count="8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de la cuentas por cobrar con fecha de vencimiento de 1 a 90 días." sqref="D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vencimiento mayor a 365 días." sqref="G7"/>
    <dataValidation allowBlank="1" showInputMessage="1" showErrorMessage="1" prompt="Informar sobre la factibilidad de pago." sqref="H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C15" sqref="C15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43</v>
      </c>
      <c r="B1" s="3"/>
      <c r="D1" s="9"/>
    </row>
    <row r="2" spans="1:5" ht="11.25">
      <c r="A2" s="3" t="s">
        <v>193</v>
      </c>
      <c r="B2" s="3"/>
      <c r="D2" s="9"/>
      <c r="E2" s="7" t="s">
        <v>44</v>
      </c>
    </row>
    <row r="5" spans="1:5" ht="11.25" customHeight="1">
      <c r="A5" s="207" t="s">
        <v>203</v>
      </c>
      <c r="B5" s="207"/>
      <c r="E5" s="65" t="s">
        <v>87</v>
      </c>
    </row>
    <row r="6" ht="11.25">
      <c r="D6" s="64"/>
    </row>
    <row r="7" spans="1:5" ht="15" customHeight="1">
      <c r="A7" s="14" t="s">
        <v>46</v>
      </c>
      <c r="B7" s="15" t="s">
        <v>47</v>
      </c>
      <c r="C7" s="16" t="s">
        <v>48</v>
      </c>
      <c r="D7" s="16" t="s">
        <v>88</v>
      </c>
      <c r="E7" s="16" t="s">
        <v>59</v>
      </c>
    </row>
    <row r="8" spans="1:5" s="191" customFormat="1" ht="11.25" customHeight="1">
      <c r="A8" s="126"/>
      <c r="B8" s="126"/>
      <c r="C8" s="146"/>
      <c r="D8" s="146"/>
      <c r="E8" s="115"/>
    </row>
    <row r="9" spans="1:5" ht="11.25">
      <c r="A9" s="126"/>
      <c r="B9" s="126"/>
      <c r="C9" s="146"/>
      <c r="D9" s="146"/>
      <c r="E9" s="115"/>
    </row>
    <row r="10" spans="1:5" ht="11.25">
      <c r="A10" s="154"/>
      <c r="B10" s="154" t="s">
        <v>227</v>
      </c>
      <c r="C10" s="155">
        <f>SUM(C8:C9)</f>
        <v>0</v>
      </c>
      <c r="D10" s="153"/>
      <c r="E10" s="153"/>
    </row>
    <row r="13" spans="1:5" ht="11.25" customHeight="1">
      <c r="A13" s="10" t="s">
        <v>226</v>
      </c>
      <c r="B13" s="213"/>
      <c r="D13" s="212"/>
      <c r="E13" s="65" t="s">
        <v>87</v>
      </c>
    </row>
    <row r="14" spans="1:5" ht="11.25">
      <c r="A14" s="214"/>
      <c r="B14" s="216"/>
      <c r="D14" s="212"/>
      <c r="E14" s="212"/>
    </row>
    <row r="15" spans="1:5" ht="15" customHeight="1">
      <c r="A15" s="14" t="s">
        <v>46</v>
      </c>
      <c r="B15" s="15" t="s">
        <v>47</v>
      </c>
      <c r="C15" s="16" t="s">
        <v>48</v>
      </c>
      <c r="D15" s="16" t="s">
        <v>88</v>
      </c>
      <c r="E15" s="16" t="s">
        <v>59</v>
      </c>
    </row>
    <row r="16" spans="1:5" ht="11.25">
      <c r="A16" s="148"/>
      <c r="B16" s="149"/>
      <c r="C16" s="150"/>
      <c r="D16" s="146"/>
      <c r="E16" s="115"/>
    </row>
    <row r="17" spans="1:5" ht="11.25">
      <c r="A17" s="126"/>
      <c r="B17" s="151"/>
      <c r="C17" s="146"/>
      <c r="D17" s="146"/>
      <c r="E17" s="115"/>
    </row>
    <row r="18" spans="1:5" ht="11.25">
      <c r="A18" s="147"/>
      <c r="B18" s="147" t="s">
        <v>228</v>
      </c>
      <c r="C18" s="152">
        <f>SUM(C16:C17)</f>
        <v>0</v>
      </c>
      <c r="D18" s="153"/>
      <c r="E18" s="153"/>
    </row>
  </sheetData>
  <sheetProtection/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6">
      <selection activeCell="C15" sqref="C1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33" customFormat="1" ht="11.25">
      <c r="A1" s="57" t="s">
        <v>43</v>
      </c>
      <c r="B1" s="57"/>
      <c r="C1" s="66"/>
      <c r="D1" s="67"/>
      <c r="E1" s="7"/>
    </row>
    <row r="2" spans="1:3" s="33" customFormat="1" ht="11.25">
      <c r="A2" s="57" t="s">
        <v>193</v>
      </c>
      <c r="B2" s="57"/>
      <c r="C2" s="34"/>
    </row>
    <row r="3" s="33" customFormat="1" ht="11.25">
      <c r="C3" s="34"/>
    </row>
    <row r="4" s="33" customFormat="1" ht="11.25">
      <c r="C4" s="34"/>
    </row>
    <row r="5" spans="1:5" s="33" customFormat="1" ht="11.25">
      <c r="A5" s="10" t="s">
        <v>145</v>
      </c>
      <c r="B5" s="11"/>
      <c r="C5" s="9"/>
      <c r="D5" s="8"/>
      <c r="E5" s="65" t="s">
        <v>232</v>
      </c>
    </row>
    <row r="6" spans="1:5" s="33" customFormat="1" ht="11.25">
      <c r="A6" s="214"/>
      <c r="B6" s="216"/>
      <c r="C6" s="9"/>
      <c r="D6" s="8"/>
      <c r="E6" s="8"/>
    </row>
    <row r="7" spans="1:5" s="33" customFormat="1" ht="15" customHeight="1">
      <c r="A7" s="14" t="s">
        <v>46</v>
      </c>
      <c r="B7" s="15" t="s">
        <v>47</v>
      </c>
      <c r="C7" s="16" t="s">
        <v>48</v>
      </c>
      <c r="D7" s="16" t="s">
        <v>88</v>
      </c>
      <c r="E7" s="16" t="s">
        <v>59</v>
      </c>
    </row>
    <row r="8" spans="1:5" s="33" customFormat="1" ht="11.25">
      <c r="A8" s="148"/>
      <c r="B8" s="149"/>
      <c r="C8" s="150"/>
      <c r="D8" s="146"/>
      <c r="E8" s="115"/>
    </row>
    <row r="9" spans="1:5" s="33" customFormat="1" ht="11.25">
      <c r="A9" s="126"/>
      <c r="B9" s="151"/>
      <c r="C9" s="146"/>
      <c r="D9" s="146"/>
      <c r="E9" s="115"/>
    </row>
    <row r="10" spans="1:5" s="33" customFormat="1" ht="11.25">
      <c r="A10" s="147"/>
      <c r="B10" s="147" t="s">
        <v>229</v>
      </c>
      <c r="C10" s="152">
        <f>SUM(C8:C9)</f>
        <v>0</v>
      </c>
      <c r="D10" s="153"/>
      <c r="E10" s="153"/>
    </row>
    <row r="11" s="33" customFormat="1" ht="11.25">
      <c r="C11" s="34"/>
    </row>
    <row r="12" s="33" customFormat="1" ht="11.25">
      <c r="C12" s="34"/>
    </row>
    <row r="13" spans="1:5" s="33" customFormat="1" ht="11.25" customHeight="1">
      <c r="A13" s="10" t="s">
        <v>146</v>
      </c>
      <c r="B13" s="10"/>
      <c r="C13" s="34"/>
      <c r="D13" s="68"/>
      <c r="E13" s="11" t="s">
        <v>89</v>
      </c>
    </row>
    <row r="14" spans="1:4" s="67" customFormat="1" ht="11.25">
      <c r="A14" s="36"/>
      <c r="B14" s="36"/>
      <c r="C14" s="64"/>
      <c r="D14" s="68"/>
    </row>
    <row r="15" spans="1:5" ht="15" customHeight="1">
      <c r="A15" s="14" t="s">
        <v>46</v>
      </c>
      <c r="B15" s="15" t="s">
        <v>47</v>
      </c>
      <c r="C15" s="16" t="s">
        <v>48</v>
      </c>
      <c r="D15" s="16" t="s">
        <v>88</v>
      </c>
      <c r="E15" s="16" t="s">
        <v>59</v>
      </c>
    </row>
    <row r="16" spans="1:5" s="166" customFormat="1" ht="11.25" customHeight="1">
      <c r="A16" s="122"/>
      <c r="B16" s="134"/>
      <c r="C16" s="111"/>
      <c r="D16" s="111"/>
      <c r="E16" s="115"/>
    </row>
    <row r="17" spans="1:5" ht="11.25">
      <c r="A17" s="122"/>
      <c r="B17" s="134"/>
      <c r="C17" s="111"/>
      <c r="D17" s="111"/>
      <c r="E17" s="115"/>
    </row>
    <row r="18" spans="1:5" ht="11.25">
      <c r="A18" s="156"/>
      <c r="B18" s="156" t="s">
        <v>231</v>
      </c>
      <c r="C18" s="157">
        <f>SUM(C16:C17)</f>
        <v>0</v>
      </c>
      <c r="D18" s="118"/>
      <c r="E18" s="118"/>
    </row>
    <row r="21" spans="1:5" ht="11.25">
      <c r="A21" s="10" t="s">
        <v>147</v>
      </c>
      <c r="B21" s="108"/>
      <c r="D21" s="109"/>
      <c r="E21" s="65" t="s">
        <v>232</v>
      </c>
    </row>
    <row r="22" spans="1:5" ht="11.25">
      <c r="A22" s="214"/>
      <c r="B22" s="216"/>
      <c r="D22" s="109"/>
      <c r="E22" s="109"/>
    </row>
    <row r="23" spans="1:5" ht="15" customHeight="1">
      <c r="A23" s="14" t="s">
        <v>46</v>
      </c>
      <c r="B23" s="15" t="s">
        <v>47</v>
      </c>
      <c r="C23" s="16" t="s">
        <v>48</v>
      </c>
      <c r="D23" s="16" t="s">
        <v>88</v>
      </c>
      <c r="E23" s="16" t="s">
        <v>59</v>
      </c>
    </row>
    <row r="24" spans="1:5" ht="11.25">
      <c r="A24" s="148"/>
      <c r="B24" s="149"/>
      <c r="C24" s="150"/>
      <c r="D24" s="146"/>
      <c r="E24" s="115"/>
    </row>
    <row r="25" spans="1:5" ht="11.25">
      <c r="A25" s="126"/>
      <c r="B25" s="151"/>
      <c r="C25" s="146"/>
      <c r="D25" s="146"/>
      <c r="E25" s="115"/>
    </row>
    <row r="26" spans="1:5" ht="11.25">
      <c r="A26" s="147"/>
      <c r="B26" s="147" t="s">
        <v>230</v>
      </c>
      <c r="C26" s="152">
        <f>SUM(C24:C25)</f>
        <v>0</v>
      </c>
      <c r="D26" s="153"/>
      <c r="E26" s="153"/>
    </row>
  </sheetData>
  <sheetProtection/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SheetLayoutView="100" zoomScalePageLayoutView="0" workbookViewId="0" topLeftCell="A1">
      <selection activeCell="C15" sqref="C15"/>
    </sheetView>
  </sheetViews>
  <sheetFormatPr defaultColWidth="11.421875" defaultRowHeight="15"/>
  <cols>
    <col min="1" max="1" width="8.7109375" style="6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7" width="12.28125" style="71" customWidth="1"/>
    <col min="8" max="8" width="14.28125" style="71" customWidth="1"/>
    <col min="9" max="9" width="13.421875" style="71" customWidth="1"/>
    <col min="10" max="10" width="9.421875" style="71" customWidth="1"/>
    <col min="11" max="12" width="9.7109375" style="71" customWidth="1"/>
    <col min="13" max="15" width="12.7109375" style="71" customWidth="1"/>
    <col min="16" max="16" width="9.140625" style="2" customWidth="1"/>
    <col min="17" max="18" width="10.7109375" style="2" customWidth="1"/>
    <col min="19" max="19" width="10.7109375" style="77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220" customWidth="1"/>
    <col min="29" max="16384" width="11.421875" style="221" customWidth="1"/>
  </cols>
  <sheetData>
    <row r="1" spans="1:28" s="67" customFormat="1" ht="18" customHeight="1">
      <c r="A1" s="323" t="s">
        <v>235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7"/>
      <c r="AB1" s="33"/>
    </row>
    <row r="2" spans="1:28" s="67" customFormat="1" ht="11.25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70"/>
      <c r="T2" s="8"/>
      <c r="U2" s="8"/>
      <c r="V2" s="8"/>
      <c r="W2" s="8"/>
      <c r="X2" s="8"/>
      <c r="Y2" s="8"/>
      <c r="Z2" s="8"/>
      <c r="AA2" s="8"/>
      <c r="AB2" s="33"/>
    </row>
    <row r="3" spans="1:28" s="67" customFormat="1" ht="11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70"/>
      <c r="T3" s="8"/>
      <c r="U3" s="8"/>
      <c r="V3" s="8"/>
      <c r="W3" s="8"/>
      <c r="X3" s="8"/>
      <c r="Y3" s="8"/>
      <c r="Z3" s="8"/>
      <c r="AA3" s="8"/>
      <c r="AB3" s="33"/>
    </row>
    <row r="4" spans="1:28" s="67" customFormat="1" ht="11.25" customHeight="1">
      <c r="A4" s="10" t="s">
        <v>136</v>
      </c>
      <c r="B4" s="255"/>
      <c r="C4" s="255"/>
      <c r="D4" s="255"/>
      <c r="E4" s="256"/>
      <c r="F4" s="34"/>
      <c r="G4" s="34"/>
      <c r="H4" s="34"/>
      <c r="I4" s="34"/>
      <c r="J4" s="71"/>
      <c r="K4" s="71"/>
      <c r="L4" s="71"/>
      <c r="M4" s="71"/>
      <c r="N4" s="71"/>
      <c r="O4" s="9"/>
      <c r="P4" s="324" t="s">
        <v>90</v>
      </c>
      <c r="Q4" s="324"/>
      <c r="R4" s="324"/>
      <c r="S4" s="324"/>
      <c r="T4" s="324"/>
      <c r="U4" s="8"/>
      <c r="V4" s="8"/>
      <c r="W4" s="8"/>
      <c r="X4" s="8"/>
      <c r="Y4" s="8"/>
      <c r="Z4" s="8"/>
      <c r="AA4" s="8"/>
      <c r="AB4" s="33"/>
    </row>
    <row r="5" spans="1:27" s="67" customFormat="1" ht="11.25">
      <c r="A5" s="194"/>
      <c r="B5" s="195"/>
      <c r="C5" s="196"/>
      <c r="D5" s="18"/>
      <c r="E5" s="68"/>
      <c r="F5" s="64"/>
      <c r="G5" s="64"/>
      <c r="H5" s="64"/>
      <c r="I5" s="64"/>
      <c r="J5" s="19"/>
      <c r="K5" s="19"/>
      <c r="L5" s="19"/>
      <c r="M5" s="19"/>
      <c r="N5" s="19"/>
      <c r="O5" s="19"/>
      <c r="P5" s="18"/>
      <c r="Q5" s="18"/>
      <c r="R5" s="18"/>
      <c r="S5" s="72"/>
      <c r="T5" s="18"/>
      <c r="U5" s="18"/>
      <c r="V5" s="18"/>
      <c r="W5" s="18"/>
      <c r="X5" s="18"/>
      <c r="Y5" s="18"/>
      <c r="Z5" s="18"/>
      <c r="AA5" s="18"/>
    </row>
    <row r="6" spans="1:27" ht="15.75" customHeight="1">
      <c r="A6" s="197"/>
      <c r="B6" s="325" t="s">
        <v>91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6"/>
    </row>
    <row r="7" spans="1:27" ht="12.75" customHeight="1">
      <c r="A7" s="218"/>
      <c r="B7" s="218"/>
      <c r="C7" s="218"/>
      <c r="D7" s="218"/>
      <c r="E7" s="218"/>
      <c r="F7" s="228" t="s">
        <v>126</v>
      </c>
      <c r="G7" s="229"/>
      <c r="H7" s="233" t="s">
        <v>250</v>
      </c>
      <c r="I7" s="230"/>
      <c r="J7" s="218"/>
      <c r="K7" s="228" t="s">
        <v>127</v>
      </c>
      <c r="L7" s="229"/>
      <c r="M7" s="230"/>
      <c r="N7" s="230"/>
      <c r="O7" s="230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</row>
    <row r="8" spans="1:28" s="223" customFormat="1" ht="33.75" customHeight="1">
      <c r="A8" s="219" t="s">
        <v>131</v>
      </c>
      <c r="B8" s="219" t="s">
        <v>92</v>
      </c>
      <c r="C8" s="219" t="s">
        <v>93</v>
      </c>
      <c r="D8" s="219" t="s">
        <v>153</v>
      </c>
      <c r="E8" s="219" t="s">
        <v>132</v>
      </c>
      <c r="F8" s="231" t="s">
        <v>105</v>
      </c>
      <c r="G8" s="231" t="s">
        <v>106</v>
      </c>
      <c r="H8" s="231" t="s">
        <v>106</v>
      </c>
      <c r="I8" s="232" t="s">
        <v>133</v>
      </c>
      <c r="J8" s="219" t="s">
        <v>94</v>
      </c>
      <c r="K8" s="231" t="s">
        <v>105</v>
      </c>
      <c r="L8" s="231" t="s">
        <v>106</v>
      </c>
      <c r="M8" s="232" t="s">
        <v>128</v>
      </c>
      <c r="N8" s="232" t="s">
        <v>129</v>
      </c>
      <c r="O8" s="232" t="s">
        <v>95</v>
      </c>
      <c r="P8" s="219" t="s">
        <v>134</v>
      </c>
      <c r="Q8" s="219" t="s">
        <v>135</v>
      </c>
      <c r="R8" s="219" t="s">
        <v>96</v>
      </c>
      <c r="S8" s="219" t="s">
        <v>97</v>
      </c>
      <c r="T8" s="219" t="s">
        <v>98</v>
      </c>
      <c r="U8" s="219" t="s">
        <v>99</v>
      </c>
      <c r="V8" s="219" t="s">
        <v>100</v>
      </c>
      <c r="W8" s="219" t="s">
        <v>101</v>
      </c>
      <c r="X8" s="219" t="s">
        <v>102</v>
      </c>
      <c r="Y8" s="219" t="s">
        <v>130</v>
      </c>
      <c r="Z8" s="219" t="s">
        <v>103</v>
      </c>
      <c r="AA8" s="219" t="s">
        <v>104</v>
      </c>
      <c r="AB8" s="222"/>
    </row>
    <row r="9" spans="1:27" ht="11.25">
      <c r="A9" s="234" t="s">
        <v>107</v>
      </c>
      <c r="B9" s="235"/>
      <c r="C9" s="236"/>
      <c r="D9" s="236"/>
      <c r="E9" s="236"/>
      <c r="F9" s="237"/>
      <c r="G9" s="237"/>
      <c r="H9" s="238"/>
      <c r="I9" s="238"/>
      <c r="J9" s="239"/>
      <c r="K9" s="237"/>
      <c r="L9" s="237"/>
      <c r="M9" s="237"/>
      <c r="N9" s="237"/>
      <c r="O9" s="237"/>
      <c r="P9" s="240"/>
      <c r="Q9" s="240"/>
      <c r="R9" s="241"/>
      <c r="S9" s="241"/>
      <c r="T9" s="236"/>
      <c r="U9" s="236"/>
      <c r="V9" s="235"/>
      <c r="W9" s="235"/>
      <c r="X9" s="236"/>
      <c r="Y9" s="236"/>
      <c r="Z9" s="241"/>
      <c r="AA9" s="236"/>
    </row>
    <row r="10" spans="1:28" s="225" customFormat="1" ht="11.25">
      <c r="A10" s="234" t="s">
        <v>108</v>
      </c>
      <c r="B10" s="235"/>
      <c r="C10" s="236"/>
      <c r="D10" s="236"/>
      <c r="E10" s="236"/>
      <c r="F10" s="237"/>
      <c r="G10" s="237"/>
      <c r="H10" s="238"/>
      <c r="I10" s="238"/>
      <c r="J10" s="239"/>
      <c r="K10" s="237"/>
      <c r="L10" s="237"/>
      <c r="M10" s="237"/>
      <c r="N10" s="237"/>
      <c r="O10" s="237"/>
      <c r="P10" s="240"/>
      <c r="Q10" s="240"/>
      <c r="R10" s="241"/>
      <c r="S10" s="241"/>
      <c r="T10" s="236"/>
      <c r="U10" s="236"/>
      <c r="V10" s="235"/>
      <c r="W10" s="235"/>
      <c r="X10" s="236"/>
      <c r="Y10" s="236"/>
      <c r="Z10" s="241"/>
      <c r="AA10" s="236"/>
      <c r="AB10" s="224"/>
    </row>
    <row r="11" spans="1:27" s="220" customFormat="1" ht="11.25">
      <c r="A11" s="234" t="s">
        <v>109</v>
      </c>
      <c r="B11" s="235"/>
      <c r="C11" s="236"/>
      <c r="D11" s="236"/>
      <c r="E11" s="236"/>
      <c r="F11" s="237"/>
      <c r="G11" s="237"/>
      <c r="H11" s="238"/>
      <c r="I11" s="238"/>
      <c r="J11" s="239"/>
      <c r="K11" s="237"/>
      <c r="L11" s="237"/>
      <c r="M11" s="237"/>
      <c r="N11" s="237"/>
      <c r="O11" s="237"/>
      <c r="P11" s="240"/>
      <c r="Q11" s="240"/>
      <c r="R11" s="241"/>
      <c r="S11" s="241"/>
      <c r="T11" s="236"/>
      <c r="U11" s="236"/>
      <c r="V11" s="235"/>
      <c r="W11" s="235"/>
      <c r="X11" s="236"/>
      <c r="Y11" s="236"/>
      <c r="Z11" s="241"/>
      <c r="AA11" s="236"/>
    </row>
    <row r="12" spans="1:27" s="220" customFormat="1" ht="11.25">
      <c r="A12" s="234" t="s">
        <v>110</v>
      </c>
      <c r="B12" s="235"/>
      <c r="C12" s="236"/>
      <c r="D12" s="236"/>
      <c r="E12" s="236"/>
      <c r="F12" s="237"/>
      <c r="G12" s="237"/>
      <c r="H12" s="238"/>
      <c r="I12" s="238"/>
      <c r="J12" s="239"/>
      <c r="K12" s="237"/>
      <c r="L12" s="237"/>
      <c r="M12" s="237"/>
      <c r="N12" s="237"/>
      <c r="O12" s="237"/>
      <c r="P12" s="240"/>
      <c r="Q12" s="240"/>
      <c r="R12" s="241"/>
      <c r="S12" s="241"/>
      <c r="T12" s="236"/>
      <c r="U12" s="236"/>
      <c r="V12" s="235"/>
      <c r="W12" s="235"/>
      <c r="X12" s="236"/>
      <c r="Y12" s="236"/>
      <c r="Z12" s="241"/>
      <c r="AA12" s="236"/>
    </row>
    <row r="13" spans="1:27" s="220" customFormat="1" ht="11.25">
      <c r="A13" s="234"/>
      <c r="B13" s="235"/>
      <c r="C13" s="236"/>
      <c r="D13" s="236"/>
      <c r="E13" s="236"/>
      <c r="F13" s="237"/>
      <c r="G13" s="237"/>
      <c r="H13" s="238"/>
      <c r="I13" s="238"/>
      <c r="J13" s="239"/>
      <c r="K13" s="237"/>
      <c r="L13" s="237"/>
      <c r="M13" s="237"/>
      <c r="N13" s="237"/>
      <c r="O13" s="237"/>
      <c r="P13" s="240"/>
      <c r="Q13" s="240"/>
      <c r="R13" s="241"/>
      <c r="S13" s="241"/>
      <c r="T13" s="236"/>
      <c r="U13" s="236"/>
      <c r="V13" s="235"/>
      <c r="W13" s="235"/>
      <c r="X13" s="236"/>
      <c r="Y13" s="236"/>
      <c r="Z13" s="241"/>
      <c r="AA13" s="236"/>
    </row>
    <row r="14" spans="1:27" s="220" customFormat="1" ht="11.25">
      <c r="A14" s="234"/>
      <c r="B14" s="235"/>
      <c r="C14" s="236"/>
      <c r="D14" s="236"/>
      <c r="E14" s="236"/>
      <c r="F14" s="237"/>
      <c r="G14" s="237"/>
      <c r="H14" s="238"/>
      <c r="I14" s="238"/>
      <c r="J14" s="239"/>
      <c r="K14" s="237"/>
      <c r="L14" s="237"/>
      <c r="M14" s="237"/>
      <c r="N14" s="237"/>
      <c r="O14" s="237"/>
      <c r="P14" s="240"/>
      <c r="Q14" s="240"/>
      <c r="R14" s="241"/>
      <c r="S14" s="241"/>
      <c r="T14" s="236"/>
      <c r="U14" s="236"/>
      <c r="V14" s="235"/>
      <c r="W14" s="235"/>
      <c r="X14" s="236"/>
      <c r="Y14" s="236"/>
      <c r="Z14" s="241"/>
      <c r="AA14" s="236"/>
    </row>
    <row r="15" spans="1:27" s="220" customFormat="1" ht="11.25">
      <c r="A15" s="234"/>
      <c r="B15" s="235"/>
      <c r="C15" s="236"/>
      <c r="D15" s="236"/>
      <c r="E15" s="236"/>
      <c r="F15" s="237"/>
      <c r="G15" s="237"/>
      <c r="H15" s="238"/>
      <c r="I15" s="238"/>
      <c r="J15" s="239"/>
      <c r="K15" s="237"/>
      <c r="L15" s="237"/>
      <c r="M15" s="237"/>
      <c r="N15" s="237"/>
      <c r="O15" s="237"/>
      <c r="P15" s="240"/>
      <c r="Q15" s="240"/>
      <c r="R15" s="241"/>
      <c r="S15" s="241"/>
      <c r="T15" s="236"/>
      <c r="U15" s="236"/>
      <c r="V15" s="235"/>
      <c r="W15" s="235"/>
      <c r="X15" s="236"/>
      <c r="Y15" s="236"/>
      <c r="Z15" s="241"/>
      <c r="AA15" s="236"/>
    </row>
    <row r="16" spans="1:27" s="220" customFormat="1" ht="11.25">
      <c r="A16" s="234"/>
      <c r="B16" s="235"/>
      <c r="C16" s="236"/>
      <c r="D16" s="236"/>
      <c r="E16" s="236"/>
      <c r="F16" s="237"/>
      <c r="G16" s="237"/>
      <c r="H16" s="238"/>
      <c r="I16" s="238"/>
      <c r="J16" s="239"/>
      <c r="K16" s="237"/>
      <c r="L16" s="237"/>
      <c r="M16" s="237"/>
      <c r="N16" s="237"/>
      <c r="O16" s="237"/>
      <c r="P16" s="240"/>
      <c r="Q16" s="240"/>
      <c r="R16" s="241"/>
      <c r="S16" s="241"/>
      <c r="T16" s="236"/>
      <c r="U16" s="236"/>
      <c r="V16" s="235"/>
      <c r="W16" s="235"/>
      <c r="X16" s="236"/>
      <c r="Y16" s="236"/>
      <c r="Z16" s="241"/>
      <c r="AA16" s="236"/>
    </row>
    <row r="17" spans="1:27" ht="11.25">
      <c r="A17" s="234"/>
      <c r="B17" s="235"/>
      <c r="C17" s="236"/>
      <c r="D17" s="236"/>
      <c r="E17" s="236"/>
      <c r="F17" s="237"/>
      <c r="G17" s="237"/>
      <c r="H17" s="238"/>
      <c r="I17" s="238"/>
      <c r="J17" s="239"/>
      <c r="K17" s="237"/>
      <c r="L17" s="237"/>
      <c r="M17" s="237"/>
      <c r="N17" s="237"/>
      <c r="O17" s="237"/>
      <c r="P17" s="240"/>
      <c r="Q17" s="240"/>
      <c r="R17" s="241"/>
      <c r="S17" s="241"/>
      <c r="T17" s="236"/>
      <c r="U17" s="236"/>
      <c r="V17" s="235"/>
      <c r="W17" s="235"/>
      <c r="X17" s="236"/>
      <c r="Y17" s="236"/>
      <c r="Z17" s="241"/>
      <c r="AA17" s="236"/>
    </row>
    <row r="18" spans="1:27" s="226" customFormat="1" ht="11.25">
      <c r="A18" s="227">
        <v>900001</v>
      </c>
      <c r="B18" s="198" t="s">
        <v>111</v>
      </c>
      <c r="C18" s="198"/>
      <c r="D18" s="198"/>
      <c r="E18" s="198"/>
      <c r="F18" s="199">
        <f>SUM(F9:F17)</f>
        <v>0</v>
      </c>
      <c r="G18" s="199">
        <f>SUM(G9:G17)</f>
        <v>0</v>
      </c>
      <c r="H18" s="199">
        <f>SUM(H9:H17)</f>
        <v>0</v>
      </c>
      <c r="I18" s="199">
        <f>SUM(I9:I17)</f>
        <v>0</v>
      </c>
      <c r="J18" s="200"/>
      <c r="K18" s="199">
        <f>SUM(K9:K17)</f>
        <v>0</v>
      </c>
      <c r="L18" s="199">
        <f>SUM(L9:L17)</f>
        <v>0</v>
      </c>
      <c r="M18" s="199">
        <f>SUM(M9:M17)</f>
        <v>0</v>
      </c>
      <c r="N18" s="199">
        <f>SUM(N9:N17)</f>
        <v>0</v>
      </c>
      <c r="O18" s="199">
        <f>SUM(O9:O17)</f>
        <v>0</v>
      </c>
      <c r="P18" s="201"/>
      <c r="Q18" s="198"/>
      <c r="R18" s="198"/>
      <c r="S18" s="202"/>
      <c r="T18" s="198"/>
      <c r="U18" s="198"/>
      <c r="V18" s="198"/>
      <c r="W18" s="198"/>
      <c r="X18" s="198"/>
      <c r="Y18" s="198"/>
      <c r="Z18" s="198"/>
      <c r="AA18" s="198"/>
    </row>
    <row r="19" spans="1:27" s="226" customFormat="1" ht="11.25">
      <c r="A19" s="48"/>
      <c r="B19" s="73"/>
      <c r="C19" s="73"/>
      <c r="D19" s="73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73"/>
      <c r="R19" s="73"/>
      <c r="S19" s="76"/>
      <c r="T19" s="73"/>
      <c r="U19" s="73"/>
      <c r="V19" s="73"/>
      <c r="W19" s="73"/>
      <c r="X19" s="73"/>
      <c r="Y19" s="73"/>
      <c r="Z19" s="73"/>
      <c r="AA19" s="73"/>
    </row>
    <row r="20" spans="1:27" s="226" customFormat="1" ht="11.25">
      <c r="A20" s="48"/>
      <c r="B20" s="73"/>
      <c r="C20" s="73"/>
      <c r="D20" s="73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5"/>
      <c r="Q20" s="73"/>
      <c r="R20" s="73"/>
      <c r="S20" s="76"/>
      <c r="T20" s="73"/>
      <c r="U20" s="73"/>
      <c r="V20" s="73"/>
      <c r="W20" s="73"/>
      <c r="X20" s="73"/>
      <c r="Y20" s="73"/>
      <c r="Z20" s="73"/>
      <c r="AA20" s="73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E44"/>
  <sheetViews>
    <sheetView zoomScaleSheetLayoutView="100" zoomScalePageLayoutView="0" workbookViewId="0" topLeftCell="A1">
      <selection activeCell="A3" sqref="A3"/>
    </sheetView>
  </sheetViews>
  <sheetFormatPr defaultColWidth="12.421875" defaultRowHeight="15"/>
  <cols>
    <col min="1" max="1" width="19.7109375" style="8" customWidth="1"/>
    <col min="2" max="2" width="50.7109375" style="8" customWidth="1"/>
    <col min="3" max="4" width="17.7109375" style="6" customWidth="1"/>
    <col min="5" max="16384" width="12.421875" style="8" customWidth="1"/>
  </cols>
  <sheetData>
    <row r="1" spans="1:4" ht="11.25">
      <c r="A1" s="57" t="s">
        <v>43</v>
      </c>
      <c r="B1" s="57"/>
      <c r="D1" s="7"/>
    </row>
    <row r="2" spans="1:2" ht="11.25">
      <c r="A2" s="57" t="s">
        <v>0</v>
      </c>
      <c r="B2" s="57"/>
    </row>
    <row r="3" spans="3:4" s="33" customFormat="1" ht="11.25">
      <c r="C3" s="58"/>
      <c r="D3" s="58"/>
    </row>
    <row r="4" spans="3:4" s="33" customFormat="1" ht="11.25">
      <c r="C4" s="58"/>
      <c r="D4" s="58"/>
    </row>
    <row r="5" spans="1:4" s="33" customFormat="1" ht="11.25" customHeight="1">
      <c r="A5" s="357" t="s">
        <v>233</v>
      </c>
      <c r="B5" s="357"/>
      <c r="C5" s="34"/>
      <c r="D5" s="335" t="s">
        <v>246</v>
      </c>
    </row>
    <row r="6" spans="1:4" ht="11.25" customHeight="1">
      <c r="A6" s="61"/>
      <c r="B6" s="61"/>
      <c r="C6" s="62"/>
      <c r="D6" s="78"/>
    </row>
    <row r="7" spans="1:4" ht="15" customHeight="1">
      <c r="A7" s="336" t="s">
        <v>46</v>
      </c>
      <c r="B7" s="337" t="s">
        <v>47</v>
      </c>
      <c r="C7" s="338" t="s">
        <v>48</v>
      </c>
      <c r="D7" s="338" t="s">
        <v>59</v>
      </c>
    </row>
    <row r="8" spans="1:4" ht="11.25">
      <c r="A8" s="288" t="str">
        <f>MID(B8,1,9)</f>
        <v>   415108</v>
      </c>
      <c r="B8" s="302" t="s">
        <v>406</v>
      </c>
      <c r="C8" s="312">
        <v>97039.58</v>
      </c>
      <c r="D8" s="111"/>
    </row>
    <row r="9" spans="1:5" ht="11.25">
      <c r="A9" s="288" t="str">
        <f aca="true" t="shared" si="0" ref="A9:A15">MID(B9,1,9)</f>
        <v>   417308</v>
      </c>
      <c r="B9" s="302" t="s">
        <v>407</v>
      </c>
      <c r="C9" s="312">
        <v>834237</v>
      </c>
      <c r="D9" s="111"/>
      <c r="E9" s="216"/>
    </row>
    <row r="10" spans="1:5" ht="11.25">
      <c r="A10" s="288" t="str">
        <f t="shared" si="0"/>
        <v>   417308</v>
      </c>
      <c r="B10" s="302" t="s">
        <v>408</v>
      </c>
      <c r="C10" s="312">
        <v>87397</v>
      </c>
      <c r="D10" s="111"/>
      <c r="E10" s="216"/>
    </row>
    <row r="11" spans="1:5" ht="11.25">
      <c r="A11" s="288" t="str">
        <f t="shared" si="0"/>
        <v>   417308</v>
      </c>
      <c r="B11" s="302" t="s">
        <v>409</v>
      </c>
      <c r="C11" s="312">
        <v>756333</v>
      </c>
      <c r="D11" s="111"/>
      <c r="E11" s="216"/>
    </row>
    <row r="12" spans="1:5" ht="11.25">
      <c r="A12" s="288" t="str">
        <f t="shared" si="0"/>
        <v>   417308</v>
      </c>
      <c r="B12" s="302" t="s">
        <v>410</v>
      </c>
      <c r="C12" s="312">
        <v>670749</v>
      </c>
      <c r="D12" s="111"/>
      <c r="E12" s="216"/>
    </row>
    <row r="13" spans="1:5" ht="11.25">
      <c r="A13" s="288" t="str">
        <f t="shared" si="0"/>
        <v>   417308</v>
      </c>
      <c r="B13" s="302" t="s">
        <v>411</v>
      </c>
      <c r="C13" s="312">
        <v>1270210.56</v>
      </c>
      <c r="D13" s="111"/>
      <c r="E13" s="216"/>
    </row>
    <row r="14" spans="1:5" ht="11.25">
      <c r="A14" s="288" t="str">
        <f t="shared" si="0"/>
        <v>   417308</v>
      </c>
      <c r="B14" s="302" t="s">
        <v>412</v>
      </c>
      <c r="C14" s="312">
        <v>76000</v>
      </c>
      <c r="D14" s="111"/>
      <c r="E14" s="216"/>
    </row>
    <row r="15" spans="1:5" ht="11.25">
      <c r="A15" s="288" t="str">
        <f t="shared" si="0"/>
        <v>   417308</v>
      </c>
      <c r="B15" s="302" t="s">
        <v>413</v>
      </c>
      <c r="C15" s="312">
        <v>1094940.45</v>
      </c>
      <c r="D15" s="111"/>
      <c r="E15" s="216"/>
    </row>
    <row r="16" spans="1:4" s="18" customFormat="1" ht="11.25">
      <c r="A16" s="354"/>
      <c r="B16" s="354" t="s">
        <v>236</v>
      </c>
      <c r="C16" s="362">
        <f>SUM(C8:C15)</f>
        <v>4886906.59</v>
      </c>
      <c r="D16" s="351"/>
    </row>
    <row r="17" spans="1:4" s="18" customFormat="1" ht="11.25">
      <c r="A17" s="124"/>
      <c r="B17" s="124"/>
      <c r="C17" s="22"/>
      <c r="D17" s="22"/>
    </row>
    <row r="18" spans="1:4" s="18" customFormat="1" ht="11.25">
      <c r="A18" s="124"/>
      <c r="B18" s="124"/>
      <c r="C18" s="22"/>
      <c r="D18" s="22"/>
    </row>
    <row r="19" spans="1:4" ht="11.25">
      <c r="A19" s="125"/>
      <c r="B19" s="125"/>
      <c r="C19" s="95"/>
      <c r="D19" s="95"/>
    </row>
    <row r="20" spans="1:4" ht="21.75" customHeight="1">
      <c r="A20" s="357" t="s">
        <v>234</v>
      </c>
      <c r="B20" s="357"/>
      <c r="C20" s="361"/>
      <c r="D20" s="335" t="s">
        <v>112</v>
      </c>
    </row>
    <row r="21" spans="1:4" ht="11.25">
      <c r="A21" s="61"/>
      <c r="B21" s="61"/>
      <c r="C21" s="62"/>
      <c r="D21" s="78"/>
    </row>
    <row r="22" spans="1:4" ht="15" customHeight="1">
      <c r="A22" s="336" t="s">
        <v>46</v>
      </c>
      <c r="B22" s="337" t="s">
        <v>47</v>
      </c>
      <c r="C22" s="338" t="s">
        <v>48</v>
      </c>
      <c r="D22" s="338" t="s">
        <v>59</v>
      </c>
    </row>
    <row r="23" spans="1:4" ht="11.25">
      <c r="A23" s="288" t="str">
        <f>MID(B23,1,9)</f>
        <v>   422108</v>
      </c>
      <c r="B23" s="302" t="s">
        <v>414</v>
      </c>
      <c r="C23" s="312">
        <v>2711130.96</v>
      </c>
      <c r="D23" s="111"/>
    </row>
    <row r="24" spans="1:5" ht="11.25">
      <c r="A24" s="288" t="str">
        <f>MID(B24,1,9)</f>
        <v>   422108</v>
      </c>
      <c r="B24" s="302" t="s">
        <v>415</v>
      </c>
      <c r="C24" s="312">
        <v>92925</v>
      </c>
      <c r="D24" s="111"/>
      <c r="E24" s="216"/>
    </row>
    <row r="25" spans="1:5" ht="11.25">
      <c r="A25" s="288" t="str">
        <f>MID(B25,1,9)</f>
        <v>   422108</v>
      </c>
      <c r="B25" s="302" t="s">
        <v>416</v>
      </c>
      <c r="C25" s="312">
        <v>196342.62</v>
      </c>
      <c r="D25" s="111"/>
      <c r="E25" s="216"/>
    </row>
    <row r="26" spans="1:5" ht="11.25">
      <c r="A26" s="288" t="str">
        <f>MID(B26,1,9)</f>
        <v>   422108</v>
      </c>
      <c r="B26" s="302" t="s">
        <v>417</v>
      </c>
      <c r="C26" s="312">
        <v>37000</v>
      </c>
      <c r="D26" s="111"/>
      <c r="E26" s="216"/>
    </row>
    <row r="27" spans="1:4" ht="11.25">
      <c r="A27" s="354"/>
      <c r="B27" s="354" t="s">
        <v>239</v>
      </c>
      <c r="C27" s="362">
        <f>SUM(C23:C26)</f>
        <v>3037398.58</v>
      </c>
      <c r="D27" s="351"/>
    </row>
    <row r="28" spans="1:4" ht="11.25">
      <c r="A28" s="125"/>
      <c r="B28" s="125"/>
      <c r="C28" s="95"/>
      <c r="D28" s="95"/>
    </row>
    <row r="29" spans="1:4" ht="11.25">
      <c r="A29" s="125"/>
      <c r="B29" s="125"/>
      <c r="C29" s="95"/>
      <c r="D29" s="95"/>
    </row>
    <row r="30" spans="1:4" ht="11.25">
      <c r="A30" s="125"/>
      <c r="B30" s="125"/>
      <c r="C30" s="95"/>
      <c r="D30" s="95"/>
    </row>
    <row r="31" spans="1:4" ht="11.25">
      <c r="A31" s="125"/>
      <c r="B31" s="125"/>
      <c r="C31" s="95"/>
      <c r="D31" s="95"/>
    </row>
    <row r="32" spans="1:4" ht="11.25">
      <c r="A32" s="125"/>
      <c r="B32" s="125"/>
      <c r="C32" s="95"/>
      <c r="D32" s="95"/>
    </row>
    <row r="33" spans="1:4" ht="11.25">
      <c r="A33" s="125"/>
      <c r="B33" s="125"/>
      <c r="C33" s="95"/>
      <c r="D33" s="95"/>
    </row>
    <row r="34" spans="1:4" ht="11.25">
      <c r="A34" s="125"/>
      <c r="B34" s="125"/>
      <c r="C34" s="95"/>
      <c r="D34" s="95"/>
    </row>
    <row r="35" spans="1:4" ht="11.25">
      <c r="A35" s="125"/>
      <c r="B35" s="125"/>
      <c r="C35" s="95"/>
      <c r="D35" s="95"/>
    </row>
    <row r="36" spans="1:4" ht="11.25">
      <c r="A36" s="125"/>
      <c r="B36" s="125"/>
      <c r="C36" s="95"/>
      <c r="D36" s="95"/>
    </row>
    <row r="37" spans="1:4" ht="11.25">
      <c r="A37" s="125"/>
      <c r="B37" s="125"/>
      <c r="C37" s="95"/>
      <c r="D37" s="95"/>
    </row>
    <row r="38" spans="1:4" ht="11.25">
      <c r="A38" s="125"/>
      <c r="B38" s="125"/>
      <c r="C38" s="95"/>
      <c r="D38" s="95"/>
    </row>
    <row r="39" spans="1:4" ht="11.25">
      <c r="A39" s="125"/>
      <c r="B39" s="125"/>
      <c r="C39" s="95"/>
      <c r="D39" s="95"/>
    </row>
    <row r="40" spans="1:4" ht="11.25">
      <c r="A40" s="125"/>
      <c r="B40" s="125"/>
      <c r="C40" s="95"/>
      <c r="D40" s="95"/>
    </row>
    <row r="41" spans="1:4" ht="11.25">
      <c r="A41" s="125"/>
      <c r="B41" s="125"/>
      <c r="C41" s="95"/>
      <c r="D41" s="95"/>
    </row>
    <row r="42" spans="1:4" ht="11.25">
      <c r="A42" s="125"/>
      <c r="B42" s="125"/>
      <c r="C42" s="95"/>
      <c r="D42" s="95"/>
    </row>
    <row r="43" spans="1:4" ht="11.25">
      <c r="A43" s="125"/>
      <c r="B43" s="125"/>
      <c r="C43" s="95"/>
      <c r="D43" s="95"/>
    </row>
    <row r="44" spans="1:4" ht="11.25">
      <c r="A44" s="125"/>
      <c r="B44" s="125"/>
      <c r="C44" s="95"/>
      <c r="D44" s="95"/>
    </row>
  </sheetData>
  <sheetProtection/>
  <dataValidations count="4">
    <dataValidation allowBlank="1" showInputMessage="1" showErrorMessage="1" prompt="Características cualitativas significativas que les impacten financieramente." sqref="D7 D22"/>
    <dataValidation allowBlank="1" showInputMessage="1" showErrorMessage="1" prompt="Corresponde al nombre o descripción de la cuenta de acuerdo al Plan de Cuentas emitido por el CONAC." sqref="B7 B22"/>
    <dataValidation allowBlank="1" showInputMessage="1" showErrorMessage="1" prompt="Corresponde al número de la cuenta de acuerdo al Plan de Cuentas emitido por el CONAC (DOF 23/12/2015)." sqref="A7 A22"/>
    <dataValidation allowBlank="1" showInputMessage="1" showErrorMessage="1" prompt="Saldo final de la Información Financiera Trimestral que se presenta (trimestral: 1er, 2do, 3ro. o 4to.)." sqref="C7 C22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C1" sqref="C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57" t="s">
        <v>43</v>
      </c>
      <c r="B1" s="57"/>
      <c r="C1" s="6"/>
      <c r="E1" s="7"/>
    </row>
    <row r="2" spans="1:3" ht="11.25">
      <c r="A2" s="57" t="s">
        <v>0</v>
      </c>
      <c r="B2" s="57"/>
      <c r="C2" s="6"/>
    </row>
    <row r="3" spans="1:5" ht="11.25">
      <c r="A3" s="33"/>
      <c r="B3" s="33"/>
      <c r="C3" s="58"/>
      <c r="D3" s="33"/>
      <c r="E3" s="33"/>
    </row>
    <row r="4" spans="1:5" ht="11.25">
      <c r="A4" s="33"/>
      <c r="B4" s="33"/>
      <c r="C4" s="58"/>
      <c r="D4" s="33"/>
      <c r="E4" s="33"/>
    </row>
    <row r="5" spans="1:5" ht="11.25" customHeight="1">
      <c r="A5" s="49" t="s">
        <v>137</v>
      </c>
      <c r="B5" s="49"/>
      <c r="C5" s="58"/>
      <c r="E5" s="11" t="s">
        <v>245</v>
      </c>
    </row>
    <row r="6" spans="1:5" ht="11.25">
      <c r="A6" s="61"/>
      <c r="B6" s="61"/>
      <c r="C6" s="62"/>
      <c r="D6" s="61"/>
      <c r="E6" s="78"/>
    </row>
    <row r="7" spans="1:5" ht="15" customHeight="1">
      <c r="A7" s="14" t="s">
        <v>46</v>
      </c>
      <c r="B7" s="15" t="s">
        <v>47</v>
      </c>
      <c r="C7" s="16" t="s">
        <v>48</v>
      </c>
      <c r="D7" s="21" t="s">
        <v>88</v>
      </c>
      <c r="E7" s="16" t="s">
        <v>59</v>
      </c>
    </row>
    <row r="8" spans="1:5" ht="11.25">
      <c r="A8" s="79"/>
      <c r="B8" s="79"/>
      <c r="C8" s="80"/>
      <c r="D8" s="40"/>
      <c r="E8" s="40"/>
    </row>
    <row r="9" spans="1:5" s="216" customFormat="1" ht="11.25">
      <c r="A9" s="79"/>
      <c r="B9" s="79"/>
      <c r="C9" s="80"/>
      <c r="D9" s="40"/>
      <c r="E9" s="40"/>
    </row>
    <row r="10" spans="1:5" s="216" customFormat="1" ht="11.25">
      <c r="A10" s="79"/>
      <c r="B10" s="79"/>
      <c r="C10" s="80"/>
      <c r="D10" s="40"/>
      <c r="E10" s="40"/>
    </row>
    <row r="11" spans="1:5" ht="11.25">
      <c r="A11" s="79"/>
      <c r="B11" s="79"/>
      <c r="C11" s="80"/>
      <c r="D11" s="40"/>
      <c r="E11" s="40"/>
    </row>
    <row r="12" spans="1:5" ht="11.25">
      <c r="A12" s="79"/>
      <c r="B12" s="79"/>
      <c r="C12" s="80"/>
      <c r="D12" s="40"/>
      <c r="E12" s="40"/>
    </row>
    <row r="13" spans="1:5" ht="11.25">
      <c r="A13" s="79"/>
      <c r="B13" s="79"/>
      <c r="C13" s="80"/>
      <c r="D13" s="40"/>
      <c r="E13" s="40"/>
    </row>
    <row r="14" spans="1:5" ht="11.25">
      <c r="A14" s="24"/>
      <c r="B14" s="123" t="s">
        <v>240</v>
      </c>
      <c r="C14" s="25">
        <f>SUM(C8:C13)</f>
        <v>0</v>
      </c>
      <c r="D14" s="63"/>
      <c r="E14" s="63"/>
    </row>
  </sheetData>
  <sheetProtection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38"/>
  <sheetViews>
    <sheetView tabSelected="1" zoomScalePageLayoutView="0" workbookViewId="0" topLeftCell="A1">
      <selection activeCell="F17" sqref="F17"/>
    </sheetView>
  </sheetViews>
  <sheetFormatPr defaultColWidth="12.8515625" defaultRowHeight="15"/>
  <cols>
    <col min="1" max="1" width="14.7109375" style="2" customWidth="1"/>
    <col min="2" max="2" width="63.7109375" style="2" customWidth="1"/>
    <col min="3" max="16384" width="12.8515625" style="2" customWidth="1"/>
  </cols>
  <sheetData>
    <row r="1" spans="1:3" ht="34.5" customHeight="1">
      <c r="A1" s="329" t="s">
        <v>151</v>
      </c>
      <c r="B1" s="330"/>
      <c r="C1" s="1"/>
    </row>
    <row r="2" spans="1:2" ht="15" customHeight="1">
      <c r="A2" s="331" t="s">
        <v>149</v>
      </c>
      <c r="B2" s="332" t="s">
        <v>150</v>
      </c>
    </row>
    <row r="3" spans="1:2" ht="11.25">
      <c r="A3" s="168"/>
      <c r="B3" s="172"/>
    </row>
    <row r="4" spans="1:2" ht="11.25">
      <c r="A4" s="169"/>
      <c r="B4" s="173" t="s">
        <v>191</v>
      </c>
    </row>
    <row r="5" spans="1:2" ht="11.25">
      <c r="A5" s="169"/>
      <c r="B5" s="173"/>
    </row>
    <row r="6" spans="1:2" ht="11.25">
      <c r="A6" s="169"/>
      <c r="B6" s="189" t="s">
        <v>0</v>
      </c>
    </row>
    <row r="7" spans="1:2" ht="11.25">
      <c r="A7" s="169" t="s">
        <v>1</v>
      </c>
      <c r="B7" s="174" t="s">
        <v>2</v>
      </c>
    </row>
    <row r="8" spans="1:2" ht="11.25">
      <c r="A8" s="169" t="s">
        <v>3</v>
      </c>
      <c r="B8" s="174" t="s">
        <v>4</v>
      </c>
    </row>
    <row r="9" spans="1:2" ht="11.25">
      <c r="A9" s="169" t="s">
        <v>5</v>
      </c>
      <c r="B9" s="174" t="s">
        <v>6</v>
      </c>
    </row>
    <row r="10" spans="1:2" ht="11.25">
      <c r="A10" s="169" t="s">
        <v>281</v>
      </c>
      <c r="B10" s="174" t="s">
        <v>282</v>
      </c>
    </row>
    <row r="11" spans="1:2" ht="11.25">
      <c r="A11" s="169" t="s">
        <v>7</v>
      </c>
      <c r="B11" s="174" t="s">
        <v>8</v>
      </c>
    </row>
    <row r="12" spans="1:2" ht="11.25">
      <c r="A12" s="169" t="s">
        <v>9</v>
      </c>
      <c r="B12" s="174" t="s">
        <v>10</v>
      </c>
    </row>
    <row r="13" spans="1:2" ht="11.25">
      <c r="A13" s="169" t="s">
        <v>11</v>
      </c>
      <c r="B13" s="174" t="s">
        <v>12</v>
      </c>
    </row>
    <row r="14" spans="1:2" ht="11.25">
      <c r="A14" s="169" t="s">
        <v>13</v>
      </c>
      <c r="B14" s="174" t="s">
        <v>14</v>
      </c>
    </row>
    <row r="15" spans="1:2" ht="11.25">
      <c r="A15" s="169" t="s">
        <v>15</v>
      </c>
      <c r="B15" s="174" t="s">
        <v>16</v>
      </c>
    </row>
    <row r="16" spans="1:2" ht="11.25">
      <c r="A16" s="169" t="s">
        <v>17</v>
      </c>
      <c r="B16" s="174" t="s">
        <v>18</v>
      </c>
    </row>
    <row r="17" spans="1:2" ht="11.25">
      <c r="A17" s="169" t="s">
        <v>19</v>
      </c>
      <c r="B17" s="174" t="s">
        <v>20</v>
      </c>
    </row>
    <row r="18" spans="1:2" ht="11.25">
      <c r="A18" s="169" t="s">
        <v>21</v>
      </c>
      <c r="B18" s="174" t="s">
        <v>22</v>
      </c>
    </row>
    <row r="19" spans="1:2" ht="11.25">
      <c r="A19" s="169" t="s">
        <v>23</v>
      </c>
      <c r="B19" s="174" t="s">
        <v>24</v>
      </c>
    </row>
    <row r="20" spans="1:2" ht="11.25">
      <c r="A20" s="169" t="s">
        <v>25</v>
      </c>
      <c r="B20" s="174" t="s">
        <v>26</v>
      </c>
    </row>
    <row r="21" spans="1:2" ht="11.25">
      <c r="A21" s="169" t="s">
        <v>27</v>
      </c>
      <c r="B21" s="174" t="s">
        <v>28</v>
      </c>
    </row>
    <row r="22" spans="1:2" ht="11.25">
      <c r="A22" s="169" t="s">
        <v>247</v>
      </c>
      <c r="B22" s="174" t="s">
        <v>29</v>
      </c>
    </row>
    <row r="23" spans="1:2" ht="11.25">
      <c r="A23" s="169" t="s">
        <v>248</v>
      </c>
      <c r="B23" s="174" t="s">
        <v>30</v>
      </c>
    </row>
    <row r="24" spans="1:2" ht="11.25">
      <c r="A24" s="169" t="s">
        <v>249</v>
      </c>
      <c r="B24" s="174" t="s">
        <v>31</v>
      </c>
    </row>
    <row r="25" spans="1:2" ht="11.25">
      <c r="A25" s="169" t="s">
        <v>32</v>
      </c>
      <c r="B25" s="174" t="s">
        <v>33</v>
      </c>
    </row>
    <row r="26" spans="1:2" ht="11.25">
      <c r="A26" s="169" t="s">
        <v>34</v>
      </c>
      <c r="B26" s="174" t="s">
        <v>35</v>
      </c>
    </row>
    <row r="27" spans="1:2" ht="11.25">
      <c r="A27" s="169" t="s">
        <v>36</v>
      </c>
      <c r="B27" s="174" t="s">
        <v>37</v>
      </c>
    </row>
    <row r="28" spans="1:2" ht="11.25">
      <c r="A28" s="169" t="s">
        <v>38</v>
      </c>
      <c r="B28" s="174" t="s">
        <v>39</v>
      </c>
    </row>
    <row r="29" spans="1:2" ht="11.25">
      <c r="A29" s="169" t="s">
        <v>237</v>
      </c>
      <c r="B29" s="174" t="s">
        <v>238</v>
      </c>
    </row>
    <row r="30" spans="1:2" ht="11.25">
      <c r="A30" s="169"/>
      <c r="B30" s="174"/>
    </row>
    <row r="31" spans="1:2" ht="11.25">
      <c r="A31" s="169"/>
      <c r="B31" s="189"/>
    </row>
    <row r="32" spans="1:2" ht="11.25">
      <c r="A32" s="169" t="s">
        <v>206</v>
      </c>
      <c r="B32" s="174" t="s">
        <v>189</v>
      </c>
    </row>
    <row r="33" spans="1:2" ht="11.25">
      <c r="A33" s="169" t="s">
        <v>207</v>
      </c>
      <c r="B33" s="174" t="s">
        <v>190</v>
      </c>
    </row>
    <row r="34" spans="1:2" ht="11.25">
      <c r="A34" s="169"/>
      <c r="B34" s="174"/>
    </row>
    <row r="35" spans="1:2" ht="11.25">
      <c r="A35" s="169"/>
      <c r="B35" s="173" t="s">
        <v>192</v>
      </c>
    </row>
    <row r="36" spans="1:2" ht="11.25">
      <c r="A36" s="169" t="s">
        <v>204</v>
      </c>
      <c r="B36" s="174" t="s">
        <v>41</v>
      </c>
    </row>
    <row r="37" spans="1:2" ht="11.25">
      <c r="A37" s="169"/>
      <c r="B37" s="174" t="s">
        <v>42</v>
      </c>
    </row>
    <row r="38" spans="1:2" ht="12" thickBot="1">
      <c r="A38" s="170"/>
      <c r="B38" s="17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67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20.7109375" style="125" customWidth="1"/>
    <col min="2" max="2" width="50.7109375" style="125" customWidth="1"/>
    <col min="3" max="3" width="17.7109375" style="95" customWidth="1"/>
    <col min="4" max="4" width="17.7109375" style="158" customWidth="1"/>
    <col min="5" max="5" width="17.7109375" style="159" customWidth="1"/>
    <col min="6" max="8" width="11.421875" style="125" customWidth="1"/>
    <col min="9" max="16384" width="11.421875" style="8" customWidth="1"/>
  </cols>
  <sheetData>
    <row r="1" spans="1:5" s="33" customFormat="1" ht="11.25" customHeight="1">
      <c r="A1" s="57" t="s">
        <v>43</v>
      </c>
      <c r="B1" s="57"/>
      <c r="C1" s="58"/>
      <c r="D1" s="81"/>
      <c r="E1" s="7"/>
    </row>
    <row r="2" spans="1:5" s="33" customFormat="1" ht="11.25" customHeight="1">
      <c r="A2" s="57" t="s">
        <v>0</v>
      </c>
      <c r="B2" s="57"/>
      <c r="C2" s="58"/>
      <c r="D2" s="81"/>
      <c r="E2" s="82"/>
    </row>
    <row r="3" spans="3:5" s="33" customFormat="1" ht="10.5" customHeight="1">
      <c r="C3" s="58"/>
      <c r="D3" s="81"/>
      <c r="E3" s="82"/>
    </row>
    <row r="4" spans="3:5" s="33" customFormat="1" ht="10.5" customHeight="1">
      <c r="C4" s="58"/>
      <c r="D4" s="81"/>
      <c r="E4" s="82"/>
    </row>
    <row r="5" spans="1:5" s="33" customFormat="1" ht="11.25" customHeight="1">
      <c r="A5" s="333" t="s">
        <v>202</v>
      </c>
      <c r="B5" s="333"/>
      <c r="C5" s="58"/>
      <c r="D5" s="83"/>
      <c r="E5" s="369" t="s">
        <v>244</v>
      </c>
    </row>
    <row r="6" spans="1:8" ht="11.25" customHeight="1">
      <c r="A6" s="12"/>
      <c r="B6" s="12"/>
      <c r="C6" s="4"/>
      <c r="D6" s="84"/>
      <c r="E6" s="3"/>
      <c r="F6" s="8"/>
      <c r="G6" s="8"/>
      <c r="H6" s="8"/>
    </row>
    <row r="7" spans="1:8" ht="15" customHeight="1">
      <c r="A7" s="336" t="s">
        <v>46</v>
      </c>
      <c r="B7" s="341" t="s">
        <v>47</v>
      </c>
      <c r="C7" s="342" t="s">
        <v>48</v>
      </c>
      <c r="D7" s="368" t="s">
        <v>113</v>
      </c>
      <c r="E7" s="368" t="s">
        <v>114</v>
      </c>
      <c r="F7" s="8"/>
      <c r="G7" s="8"/>
      <c r="H7" s="8"/>
    </row>
    <row r="8" spans="1:5" ht="11.25">
      <c r="A8" s="288" t="str">
        <f>MID(B8,1,9)</f>
        <v>  5111011</v>
      </c>
      <c r="B8" s="302" t="s">
        <v>418</v>
      </c>
      <c r="C8" s="303">
        <v>1807705.42</v>
      </c>
      <c r="D8" s="303">
        <v>31.6944</v>
      </c>
      <c r="E8" s="160"/>
    </row>
    <row r="9" spans="1:5" ht="11.25">
      <c r="A9" s="288" t="str">
        <f aca="true" t="shared" si="0" ref="A9:A66">MID(B9,1,9)</f>
        <v>  5112012</v>
      </c>
      <c r="B9" s="302" t="s">
        <v>419</v>
      </c>
      <c r="C9" s="303">
        <v>115207.07</v>
      </c>
      <c r="D9" s="303">
        <v>2.0199</v>
      </c>
      <c r="E9" s="160"/>
    </row>
    <row r="10" spans="1:5" ht="11.25">
      <c r="A10" s="288" t="str">
        <f t="shared" si="0"/>
        <v>  5112012</v>
      </c>
      <c r="B10" s="302" t="s">
        <v>420</v>
      </c>
      <c r="C10" s="303">
        <v>53510.4</v>
      </c>
      <c r="D10" s="303">
        <v>0.9382</v>
      </c>
      <c r="E10" s="160"/>
    </row>
    <row r="11" spans="1:5" ht="11.25">
      <c r="A11" s="288" t="str">
        <f t="shared" si="0"/>
        <v>  5113013</v>
      </c>
      <c r="B11" s="302" t="s">
        <v>421</v>
      </c>
      <c r="C11" s="303">
        <v>63144.36</v>
      </c>
      <c r="D11" s="303">
        <v>1.1071</v>
      </c>
      <c r="E11" s="160"/>
    </row>
    <row r="12" spans="1:5" ht="11.25">
      <c r="A12" s="288" t="str">
        <f t="shared" si="0"/>
        <v>  5113013</v>
      </c>
      <c r="B12" s="302" t="s">
        <v>422</v>
      </c>
      <c r="C12" s="303">
        <v>324663.12</v>
      </c>
      <c r="D12" s="303">
        <v>5.6923</v>
      </c>
      <c r="E12" s="160"/>
    </row>
    <row r="13" spans="1:5" ht="11.25">
      <c r="A13" s="288" t="str">
        <f t="shared" si="0"/>
        <v>  5114014</v>
      </c>
      <c r="B13" s="302" t="s">
        <v>423</v>
      </c>
      <c r="C13" s="303">
        <v>212449.96</v>
      </c>
      <c r="D13" s="303">
        <v>3.7249</v>
      </c>
      <c r="E13" s="160"/>
    </row>
    <row r="14" spans="1:5" ht="11.25">
      <c r="A14" s="288" t="str">
        <f t="shared" si="0"/>
        <v>  5114014</v>
      </c>
      <c r="B14" s="302" t="s">
        <v>424</v>
      </c>
      <c r="C14" s="303">
        <v>87428.84</v>
      </c>
      <c r="D14" s="303">
        <v>1.5329</v>
      </c>
      <c r="E14" s="160"/>
    </row>
    <row r="15" spans="1:5" ht="11.25">
      <c r="A15" s="288" t="str">
        <f t="shared" si="0"/>
        <v>  5114014</v>
      </c>
      <c r="B15" s="302" t="s">
        <v>425</v>
      </c>
      <c r="C15" s="303">
        <v>34974.55</v>
      </c>
      <c r="D15" s="303">
        <v>0.6132</v>
      </c>
      <c r="E15" s="160"/>
    </row>
    <row r="16" spans="1:5" ht="11.25">
      <c r="A16" s="288" t="str">
        <f t="shared" si="0"/>
        <v>  5115015</v>
      </c>
      <c r="B16" s="302" t="s">
        <v>426</v>
      </c>
      <c r="C16" s="303">
        <v>74448.22</v>
      </c>
      <c r="D16" s="303">
        <v>1.3053</v>
      </c>
      <c r="E16" s="160"/>
    </row>
    <row r="17" spans="1:5" ht="11.25">
      <c r="A17" s="288" t="str">
        <f t="shared" si="0"/>
        <v>  5115015</v>
      </c>
      <c r="B17" s="302" t="s">
        <v>427</v>
      </c>
      <c r="C17" s="303">
        <v>120495</v>
      </c>
      <c r="D17" s="303">
        <v>2.1126</v>
      </c>
      <c r="E17" s="160"/>
    </row>
    <row r="18" spans="1:5" ht="11.25">
      <c r="A18" s="288" t="str">
        <f t="shared" si="0"/>
        <v>  5116017</v>
      </c>
      <c r="B18" s="302" t="s">
        <v>428</v>
      </c>
      <c r="C18" s="303">
        <v>372243.67</v>
      </c>
      <c r="D18" s="303">
        <v>6.5265</v>
      </c>
      <c r="E18" s="160"/>
    </row>
    <row r="19" spans="1:5" ht="11.25">
      <c r="A19" s="288" t="str">
        <f t="shared" si="0"/>
        <v>  5121021</v>
      </c>
      <c r="B19" s="302" t="s">
        <v>429</v>
      </c>
      <c r="C19" s="303">
        <v>81431.72</v>
      </c>
      <c r="D19" s="303">
        <v>1.4277</v>
      </c>
      <c r="E19" s="160"/>
    </row>
    <row r="20" spans="1:5" ht="11.25">
      <c r="A20" s="288" t="str">
        <f t="shared" si="0"/>
        <v>  5121021</v>
      </c>
      <c r="B20" s="302" t="s">
        <v>430</v>
      </c>
      <c r="C20" s="303">
        <v>2701.62</v>
      </c>
      <c r="D20" s="303">
        <v>0.0474</v>
      </c>
      <c r="E20" s="160"/>
    </row>
    <row r="21" spans="1:5" ht="11.25">
      <c r="A21" s="288" t="str">
        <f t="shared" si="0"/>
        <v>  5121021</v>
      </c>
      <c r="B21" s="302" t="s">
        <v>431</v>
      </c>
      <c r="C21" s="303">
        <v>81877.2</v>
      </c>
      <c r="D21" s="303">
        <v>1.4355</v>
      </c>
      <c r="E21" s="160"/>
    </row>
    <row r="22" spans="1:5" ht="11.25">
      <c r="A22" s="288" t="str">
        <f t="shared" si="0"/>
        <v>  5121021</v>
      </c>
      <c r="B22" s="302" t="s">
        <v>432</v>
      </c>
      <c r="C22" s="303">
        <v>8235.7</v>
      </c>
      <c r="D22" s="303">
        <v>0.1444</v>
      </c>
      <c r="E22" s="160"/>
    </row>
    <row r="23" spans="1:5" ht="11.25">
      <c r="A23" s="288" t="str">
        <f t="shared" si="0"/>
        <v>  5124024</v>
      </c>
      <c r="B23" s="302" t="s">
        <v>433</v>
      </c>
      <c r="C23" s="303">
        <v>71067.21</v>
      </c>
      <c r="D23" s="303">
        <v>1.246</v>
      </c>
      <c r="E23" s="160"/>
    </row>
    <row r="24" spans="1:5" ht="11.25">
      <c r="A24" s="288" t="str">
        <f t="shared" si="0"/>
        <v>  5124024</v>
      </c>
      <c r="B24" s="302" t="s">
        <v>434</v>
      </c>
      <c r="C24" s="303">
        <v>38048</v>
      </c>
      <c r="D24" s="303">
        <v>0.6671</v>
      </c>
      <c r="E24" s="160"/>
    </row>
    <row r="25" spans="1:5" ht="11.25">
      <c r="A25" s="288" t="str">
        <f t="shared" si="0"/>
        <v>  5124024</v>
      </c>
      <c r="B25" s="302" t="s">
        <v>435</v>
      </c>
      <c r="C25" s="303">
        <v>48488</v>
      </c>
      <c r="D25" s="303">
        <v>0.8501</v>
      </c>
      <c r="E25" s="160"/>
    </row>
    <row r="26" spans="1:5" ht="11.25">
      <c r="A26" s="288" t="str">
        <f t="shared" si="0"/>
        <v>  5124024</v>
      </c>
      <c r="B26" s="302" t="s">
        <v>436</v>
      </c>
      <c r="C26" s="303">
        <v>123227.78</v>
      </c>
      <c r="D26" s="303">
        <v>2.1605</v>
      </c>
      <c r="E26" s="160"/>
    </row>
    <row r="27" spans="1:5" ht="11.25">
      <c r="A27" s="288" t="str">
        <f t="shared" si="0"/>
        <v>  5124024</v>
      </c>
      <c r="B27" s="302" t="s">
        <v>437</v>
      </c>
      <c r="C27" s="303">
        <v>25560.64</v>
      </c>
      <c r="D27" s="303">
        <v>0.4482</v>
      </c>
      <c r="E27" s="160"/>
    </row>
    <row r="28" spans="1:5" ht="11.25">
      <c r="A28" s="288" t="str">
        <f t="shared" si="0"/>
        <v>  5126026</v>
      </c>
      <c r="B28" s="302" t="s">
        <v>438</v>
      </c>
      <c r="C28" s="303">
        <v>71000</v>
      </c>
      <c r="D28" s="303">
        <v>1.2448</v>
      </c>
      <c r="E28" s="160"/>
    </row>
    <row r="29" spans="1:5" ht="11.25">
      <c r="A29" s="288" t="str">
        <f t="shared" si="0"/>
        <v>  5127027</v>
      </c>
      <c r="B29" s="302" t="s">
        <v>439</v>
      </c>
      <c r="C29" s="303">
        <v>21750.69</v>
      </c>
      <c r="D29" s="303">
        <v>0.3814</v>
      </c>
      <c r="E29" s="160"/>
    </row>
    <row r="30" spans="1:5" ht="11.25">
      <c r="A30" s="288" t="str">
        <f t="shared" si="0"/>
        <v>  5127027</v>
      </c>
      <c r="B30" s="302" t="s">
        <v>440</v>
      </c>
      <c r="C30" s="303">
        <v>1724.98</v>
      </c>
      <c r="D30" s="303">
        <v>0.0302</v>
      </c>
      <c r="E30" s="160"/>
    </row>
    <row r="31" spans="1:5" ht="11.25">
      <c r="A31" s="288" t="str">
        <f t="shared" si="0"/>
        <v>  5129029</v>
      </c>
      <c r="B31" s="302" t="s">
        <v>441</v>
      </c>
      <c r="C31" s="303">
        <v>11122.33</v>
      </c>
      <c r="D31" s="303">
        <v>0.195</v>
      </c>
      <c r="E31" s="160"/>
    </row>
    <row r="32" spans="1:5" ht="11.25">
      <c r="A32" s="288" t="str">
        <f t="shared" si="0"/>
        <v>  5131031</v>
      </c>
      <c r="B32" s="302" t="s">
        <v>442</v>
      </c>
      <c r="C32" s="303">
        <v>43755</v>
      </c>
      <c r="D32" s="303">
        <v>0.7672</v>
      </c>
      <c r="E32" s="160"/>
    </row>
    <row r="33" spans="1:5" ht="11.25">
      <c r="A33" s="288" t="str">
        <f t="shared" si="0"/>
        <v>  5131031</v>
      </c>
      <c r="B33" s="302" t="s">
        <v>443</v>
      </c>
      <c r="C33" s="303">
        <v>37291</v>
      </c>
      <c r="D33" s="303">
        <v>0.6538</v>
      </c>
      <c r="E33" s="160"/>
    </row>
    <row r="34" spans="1:5" ht="11.25">
      <c r="A34" s="288" t="str">
        <f t="shared" si="0"/>
        <v>  5131031</v>
      </c>
      <c r="B34" s="302" t="s">
        <v>444</v>
      </c>
      <c r="C34" s="303">
        <v>23082.93</v>
      </c>
      <c r="D34" s="303">
        <v>0.4047</v>
      </c>
      <c r="E34" s="160"/>
    </row>
    <row r="35" spans="1:5" ht="11.25">
      <c r="A35" s="288" t="str">
        <f t="shared" si="0"/>
        <v>  5132032</v>
      </c>
      <c r="B35" s="302" t="s">
        <v>445</v>
      </c>
      <c r="C35" s="303">
        <v>233856</v>
      </c>
      <c r="D35" s="303">
        <v>4.1002</v>
      </c>
      <c r="E35" s="160"/>
    </row>
    <row r="36" spans="1:5" ht="11.25">
      <c r="A36" s="288" t="str">
        <f t="shared" si="0"/>
        <v>  5132032</v>
      </c>
      <c r="B36" s="302" t="s">
        <v>446</v>
      </c>
      <c r="C36" s="303">
        <v>40694.58</v>
      </c>
      <c r="D36" s="303">
        <v>0.7135</v>
      </c>
      <c r="E36" s="160"/>
    </row>
    <row r="37" spans="1:5" ht="11.25">
      <c r="A37" s="288" t="str">
        <f t="shared" si="0"/>
        <v>  5132032</v>
      </c>
      <c r="B37" s="302" t="s">
        <v>447</v>
      </c>
      <c r="C37" s="303">
        <v>1624</v>
      </c>
      <c r="D37" s="303">
        <v>0.0285</v>
      </c>
      <c r="E37" s="160"/>
    </row>
    <row r="38" spans="1:5" ht="11.25">
      <c r="A38" s="288" t="str">
        <f t="shared" si="0"/>
        <v>  5133033</v>
      </c>
      <c r="B38" s="302" t="s">
        <v>448</v>
      </c>
      <c r="C38" s="303">
        <v>180158.93</v>
      </c>
      <c r="D38" s="303">
        <v>3.1587</v>
      </c>
      <c r="E38" s="160"/>
    </row>
    <row r="39" spans="1:5" ht="11.25">
      <c r="A39" s="288" t="str">
        <f t="shared" si="0"/>
        <v>  5133033</v>
      </c>
      <c r="B39" s="302" t="s">
        <v>449</v>
      </c>
      <c r="C39" s="303">
        <v>98079.92</v>
      </c>
      <c r="D39" s="303">
        <v>1.7196</v>
      </c>
      <c r="E39" s="160"/>
    </row>
    <row r="40" spans="1:5" ht="11.25">
      <c r="A40" s="288" t="str">
        <f t="shared" si="0"/>
        <v>  5133033</v>
      </c>
      <c r="B40" s="302" t="s">
        <v>450</v>
      </c>
      <c r="C40" s="303">
        <v>72050</v>
      </c>
      <c r="D40" s="303">
        <v>1.2632</v>
      </c>
      <c r="E40" s="160"/>
    </row>
    <row r="41" spans="1:5" ht="11.25">
      <c r="A41" s="288" t="str">
        <f t="shared" si="0"/>
        <v>  5133033</v>
      </c>
      <c r="B41" s="302" t="s">
        <v>451</v>
      </c>
      <c r="C41" s="303">
        <v>3132</v>
      </c>
      <c r="D41" s="303">
        <v>0.0549</v>
      </c>
      <c r="E41" s="160"/>
    </row>
    <row r="42" spans="1:5" ht="11.25">
      <c r="A42" s="288" t="str">
        <f t="shared" si="0"/>
        <v>  5133033</v>
      </c>
      <c r="B42" s="302" t="s">
        <v>452</v>
      </c>
      <c r="C42" s="303">
        <v>46034.6</v>
      </c>
      <c r="D42" s="303">
        <v>0.8071</v>
      </c>
      <c r="E42" s="160"/>
    </row>
    <row r="43" spans="1:5" ht="11.25">
      <c r="A43" s="288" t="str">
        <f t="shared" si="0"/>
        <v>  5134034</v>
      </c>
      <c r="B43" s="302" t="s">
        <v>453</v>
      </c>
      <c r="C43" s="303">
        <v>55401.42</v>
      </c>
      <c r="D43" s="303">
        <v>0.9714</v>
      </c>
      <c r="E43" s="160"/>
    </row>
    <row r="44" spans="1:5" ht="11.25">
      <c r="A44" s="288" t="str">
        <f t="shared" si="0"/>
        <v>  5134034</v>
      </c>
      <c r="B44" s="302" t="s">
        <v>454</v>
      </c>
      <c r="C44" s="303">
        <v>39885.1</v>
      </c>
      <c r="D44" s="303">
        <v>0.6993</v>
      </c>
      <c r="E44" s="160"/>
    </row>
    <row r="45" spans="1:5" ht="11.25">
      <c r="A45" s="288" t="str">
        <f t="shared" si="0"/>
        <v>  5135035</v>
      </c>
      <c r="B45" s="302" t="s">
        <v>455</v>
      </c>
      <c r="C45" s="303">
        <v>19893.47</v>
      </c>
      <c r="D45" s="303">
        <v>0.3488</v>
      </c>
      <c r="E45" s="160"/>
    </row>
    <row r="46" spans="1:5" ht="11.25">
      <c r="A46" s="288" t="str">
        <f t="shared" si="0"/>
        <v>  5135035</v>
      </c>
      <c r="B46" s="302" t="s">
        <v>456</v>
      </c>
      <c r="C46" s="303">
        <v>2204</v>
      </c>
      <c r="D46" s="303">
        <v>0.0386</v>
      </c>
      <c r="E46" s="160"/>
    </row>
    <row r="47" spans="1:5" ht="11.25">
      <c r="A47" s="288" t="str">
        <f t="shared" si="0"/>
        <v>  5135035</v>
      </c>
      <c r="B47" s="302" t="s">
        <v>457</v>
      </c>
      <c r="C47" s="303">
        <v>13500</v>
      </c>
      <c r="D47" s="303">
        <v>0.2367</v>
      </c>
      <c r="E47" s="292"/>
    </row>
    <row r="48" spans="1:5" ht="11.25">
      <c r="A48" s="288" t="str">
        <f t="shared" si="0"/>
        <v>  5135035</v>
      </c>
      <c r="B48" s="302" t="s">
        <v>458</v>
      </c>
      <c r="C48" s="303">
        <v>30769.69</v>
      </c>
      <c r="D48" s="303">
        <v>0.5395</v>
      </c>
      <c r="E48" s="292"/>
    </row>
    <row r="49" spans="1:5" ht="11.25">
      <c r="A49" s="288" t="str">
        <f t="shared" si="0"/>
        <v>  5135035</v>
      </c>
      <c r="B49" s="302" t="s">
        <v>459</v>
      </c>
      <c r="C49" s="303">
        <v>5916</v>
      </c>
      <c r="D49" s="303">
        <v>0.1037</v>
      </c>
      <c r="E49" s="292"/>
    </row>
    <row r="50" spans="1:5" ht="11.25">
      <c r="A50" s="288" t="str">
        <f t="shared" si="0"/>
        <v>  5136036</v>
      </c>
      <c r="B50" s="302" t="s">
        <v>460</v>
      </c>
      <c r="C50" s="303">
        <v>4292</v>
      </c>
      <c r="D50" s="303">
        <v>0.0753</v>
      </c>
      <c r="E50" s="292"/>
    </row>
    <row r="51" spans="1:5" ht="11.25">
      <c r="A51" s="288" t="str">
        <f t="shared" si="0"/>
        <v>  5136036</v>
      </c>
      <c r="B51" s="302" t="s">
        <v>461</v>
      </c>
      <c r="C51" s="303">
        <v>145448.26</v>
      </c>
      <c r="D51" s="303">
        <v>2.5501</v>
      </c>
      <c r="E51" s="292"/>
    </row>
    <row r="52" spans="1:5" ht="11.25">
      <c r="A52" s="288" t="str">
        <f t="shared" si="0"/>
        <v>  5137037</v>
      </c>
      <c r="B52" s="302" t="s">
        <v>462</v>
      </c>
      <c r="C52" s="303">
        <v>4024</v>
      </c>
      <c r="D52" s="303">
        <v>0.0706</v>
      </c>
      <c r="E52" s="292"/>
    </row>
    <row r="53" spans="1:5" ht="11.25">
      <c r="A53" s="288" t="str">
        <f t="shared" si="0"/>
        <v>  5137037</v>
      </c>
      <c r="B53" s="302" t="s">
        <v>463</v>
      </c>
      <c r="C53" s="303">
        <v>7089.01</v>
      </c>
      <c r="D53" s="303">
        <v>0.1243</v>
      </c>
      <c r="E53" s="292"/>
    </row>
    <row r="54" spans="1:5" ht="11.25">
      <c r="A54" s="288" t="str">
        <f t="shared" si="0"/>
        <v>  5137037</v>
      </c>
      <c r="B54" s="302" t="s">
        <v>464</v>
      </c>
      <c r="C54" s="303">
        <v>2057</v>
      </c>
      <c r="D54" s="303">
        <v>0.0361</v>
      </c>
      <c r="E54" s="292"/>
    </row>
    <row r="55" spans="1:5" ht="11.25">
      <c r="A55" s="288" t="str">
        <f t="shared" si="0"/>
        <v>  5138038</v>
      </c>
      <c r="B55" s="302" t="s">
        <v>465</v>
      </c>
      <c r="C55" s="303">
        <v>24967.53</v>
      </c>
      <c r="D55" s="303">
        <v>0.4378</v>
      </c>
      <c r="E55" s="292"/>
    </row>
    <row r="56" spans="1:5" ht="11.25">
      <c r="A56" s="288" t="str">
        <f t="shared" si="0"/>
        <v>  5139039</v>
      </c>
      <c r="B56" s="302" t="s">
        <v>466</v>
      </c>
      <c r="C56" s="303">
        <v>34973.8</v>
      </c>
      <c r="D56" s="303">
        <v>0.6132</v>
      </c>
      <c r="E56" s="313"/>
    </row>
    <row r="57" spans="1:5" ht="11.25">
      <c r="A57" s="288" t="str">
        <f t="shared" si="0"/>
        <v>  5139039</v>
      </c>
      <c r="B57" s="302" t="s">
        <v>467</v>
      </c>
      <c r="C57" s="303">
        <v>46376</v>
      </c>
      <c r="D57" s="303">
        <v>0.8131</v>
      </c>
      <c r="E57" s="313"/>
    </row>
    <row r="58" spans="1:5" ht="11.25">
      <c r="A58" s="288" t="str">
        <f t="shared" si="0"/>
        <v>  5231043</v>
      </c>
      <c r="B58" s="302" t="s">
        <v>468</v>
      </c>
      <c r="C58" s="303">
        <v>447856.77</v>
      </c>
      <c r="D58" s="303">
        <v>7.8522</v>
      </c>
      <c r="E58" s="313"/>
    </row>
    <row r="59" spans="1:5" ht="11.25">
      <c r="A59" s="288" t="str">
        <f t="shared" si="0"/>
        <v>  5515051</v>
      </c>
      <c r="B59" s="302" t="s">
        <v>469</v>
      </c>
      <c r="C59" s="303">
        <v>19878.94</v>
      </c>
      <c r="D59" s="303">
        <v>0.3485</v>
      </c>
      <c r="E59" s="313"/>
    </row>
    <row r="60" spans="1:5" ht="11.25">
      <c r="A60" s="288" t="str">
        <f t="shared" si="0"/>
        <v>  5515051</v>
      </c>
      <c r="B60" s="302" t="s">
        <v>470</v>
      </c>
      <c r="C60" s="303">
        <v>987.85</v>
      </c>
      <c r="D60" s="303">
        <v>0.0173</v>
      </c>
      <c r="E60" s="313"/>
    </row>
    <row r="61" spans="1:5" ht="11.25">
      <c r="A61" s="288" t="str">
        <f t="shared" si="0"/>
        <v>  5515051</v>
      </c>
      <c r="B61" s="302" t="s">
        <v>471</v>
      </c>
      <c r="C61" s="303">
        <v>41042.39</v>
      </c>
      <c r="D61" s="303">
        <v>0.7196</v>
      </c>
      <c r="E61" s="313"/>
    </row>
    <row r="62" spans="1:5" ht="11.25">
      <c r="A62" s="288" t="str">
        <f t="shared" si="0"/>
        <v>  5515052</v>
      </c>
      <c r="B62" s="302" t="s">
        <v>472</v>
      </c>
      <c r="C62" s="303">
        <v>799.9</v>
      </c>
      <c r="D62" s="303">
        <v>0.014</v>
      </c>
      <c r="E62" s="313"/>
    </row>
    <row r="63" spans="1:5" ht="11.25">
      <c r="A63" s="288" t="str">
        <f t="shared" si="0"/>
        <v>  5515054</v>
      </c>
      <c r="B63" s="302" t="s">
        <v>473</v>
      </c>
      <c r="C63" s="303">
        <v>118518.77</v>
      </c>
      <c r="D63" s="303">
        <v>2.078</v>
      </c>
      <c r="E63" s="313"/>
    </row>
    <row r="64" spans="1:5" ht="11.25">
      <c r="A64" s="288" t="str">
        <f t="shared" si="0"/>
        <v>  5515056</v>
      </c>
      <c r="B64" s="302" t="s">
        <v>474</v>
      </c>
      <c r="C64" s="303">
        <v>1147.93</v>
      </c>
      <c r="D64" s="303">
        <v>0.0201</v>
      </c>
      <c r="E64" s="313"/>
    </row>
    <row r="65" spans="1:5" ht="11.25">
      <c r="A65" s="288" t="str">
        <f t="shared" si="0"/>
        <v>  5515056</v>
      </c>
      <c r="B65" s="302" t="s">
        <v>475</v>
      </c>
      <c r="C65" s="303">
        <v>1276</v>
      </c>
      <c r="D65" s="303">
        <v>0.0224</v>
      </c>
      <c r="E65" s="313"/>
    </row>
    <row r="66" spans="1:5" ht="11.25">
      <c r="A66" s="314" t="str">
        <f t="shared" si="0"/>
        <v>  5517059</v>
      </c>
      <c r="B66" s="315" t="s">
        <v>476</v>
      </c>
      <c r="C66" s="316">
        <v>2977.1</v>
      </c>
      <c r="D66" s="316">
        <v>0.0522</v>
      </c>
      <c r="E66" s="317"/>
    </row>
    <row r="67" spans="1:5" ht="11.25">
      <c r="A67" s="365"/>
      <c r="B67" s="365"/>
      <c r="C67" s="366">
        <f>SUM(C8:C66)</f>
        <v>5703548.369999997</v>
      </c>
      <c r="D67" s="366">
        <f>SUM(D8:D66)</f>
        <v>99.99980000000002</v>
      </c>
      <c r="E67" s="367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36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33" customFormat="1" ht="11.25" customHeight="1">
      <c r="A1" s="57" t="s">
        <v>43</v>
      </c>
      <c r="B1" s="57"/>
      <c r="C1" s="34"/>
      <c r="D1" s="34"/>
      <c r="E1" s="34"/>
      <c r="F1" s="85"/>
      <c r="G1" s="7"/>
    </row>
    <row r="2" spans="1:5" s="33" customFormat="1" ht="11.25" customHeight="1">
      <c r="A2" s="57" t="s">
        <v>0</v>
      </c>
      <c r="B2" s="57"/>
      <c r="C2" s="34"/>
      <c r="D2" s="34"/>
      <c r="E2" s="34"/>
    </row>
    <row r="3" spans="3:5" s="33" customFormat="1" ht="11.25">
      <c r="C3" s="34"/>
      <c r="D3" s="34"/>
      <c r="E3" s="34"/>
    </row>
    <row r="4" spans="3:7" s="33" customFormat="1" ht="11.25">
      <c r="C4" s="34"/>
      <c r="D4" s="34"/>
      <c r="E4" s="34"/>
      <c r="G4" s="373"/>
    </row>
    <row r="5" spans="1:7" s="33" customFormat="1" ht="11.25" customHeight="1">
      <c r="A5" s="333" t="s">
        <v>138</v>
      </c>
      <c r="B5" s="333"/>
      <c r="C5" s="34"/>
      <c r="D5" s="34"/>
      <c r="E5" s="34"/>
      <c r="G5" s="335" t="s">
        <v>115</v>
      </c>
    </row>
    <row r="6" spans="1:5" s="67" customFormat="1" ht="11.25">
      <c r="A6" s="36"/>
      <c r="B6" s="36"/>
      <c r="C6" s="64"/>
      <c r="D6" s="66"/>
      <c r="E6" s="66"/>
    </row>
    <row r="7" spans="1:7" ht="15" customHeight="1">
      <c r="A7" s="370" t="s">
        <v>46</v>
      </c>
      <c r="B7" s="341" t="s">
        <v>47</v>
      </c>
      <c r="C7" s="356" t="s">
        <v>75</v>
      </c>
      <c r="D7" s="356" t="s">
        <v>76</v>
      </c>
      <c r="E7" s="371" t="s">
        <v>116</v>
      </c>
      <c r="F7" s="372" t="s">
        <v>49</v>
      </c>
      <c r="G7" s="372" t="s">
        <v>88</v>
      </c>
    </row>
    <row r="8" spans="1:11" ht="11.25">
      <c r="A8" s="286" t="str">
        <f>MID(B8,1,9)</f>
        <v>  3110000</v>
      </c>
      <c r="B8" s="302" t="s">
        <v>477</v>
      </c>
      <c r="C8" s="312">
        <v>20.02</v>
      </c>
      <c r="D8" s="312">
        <v>20.02</v>
      </c>
      <c r="E8" s="312">
        <v>0</v>
      </c>
      <c r="F8" s="115"/>
      <c r="G8" s="138"/>
      <c r="J8" s="216"/>
      <c r="K8" s="216"/>
    </row>
    <row r="9" spans="1:11" ht="11.25">
      <c r="A9" s="286" t="str">
        <f>MID(B9,1,9)</f>
        <v>  3110099</v>
      </c>
      <c r="B9" s="302" t="s">
        <v>478</v>
      </c>
      <c r="C9" s="312">
        <v>0</v>
      </c>
      <c r="D9" s="312">
        <v>-476113.53</v>
      </c>
      <c r="E9" s="312">
        <v>-476113.53</v>
      </c>
      <c r="F9" s="111"/>
      <c r="G9" s="138"/>
      <c r="I9" s="216"/>
      <c r="J9" s="216"/>
      <c r="K9" s="216"/>
    </row>
    <row r="10" spans="1:11" ht="11.25">
      <c r="A10" s="286" t="str">
        <f>MID(B10,1,9)</f>
        <v>  3120000</v>
      </c>
      <c r="B10" s="302" t="s">
        <v>479</v>
      </c>
      <c r="C10" s="312">
        <v>0</v>
      </c>
      <c r="D10" s="312">
        <v>434694</v>
      </c>
      <c r="E10" s="312">
        <v>434694</v>
      </c>
      <c r="F10" s="138"/>
      <c r="G10" s="138"/>
      <c r="I10" s="216"/>
      <c r="J10" s="216"/>
      <c r="K10" s="216"/>
    </row>
    <row r="11" spans="1:11" ht="11.25">
      <c r="A11" s="286" t="str">
        <f>MID(B11,1,9)</f>
        <v>  3130000</v>
      </c>
      <c r="B11" s="302" t="s">
        <v>480</v>
      </c>
      <c r="C11" s="312">
        <v>0</v>
      </c>
      <c r="D11" s="312">
        <v>7646431.63</v>
      </c>
      <c r="E11" s="312">
        <v>7646431.63</v>
      </c>
      <c r="F11" s="138"/>
      <c r="G11" s="138"/>
      <c r="I11" s="216"/>
      <c r="J11" s="216"/>
      <c r="K11" s="216"/>
    </row>
    <row r="12" spans="1:7" ht="11.25">
      <c r="A12" s="318">
        <f>MID(B12,1,9)</f>
      </c>
      <c r="B12" s="300"/>
      <c r="C12" s="301"/>
      <c r="D12" s="301"/>
      <c r="E12" s="301"/>
      <c r="F12" s="319"/>
      <c r="G12" s="319"/>
    </row>
    <row r="13" spans="1:7" ht="11.25">
      <c r="A13" s="374"/>
      <c r="B13" s="354" t="s">
        <v>241</v>
      </c>
      <c r="C13" s="375">
        <f>SUM(C8:C12)</f>
        <v>20.02</v>
      </c>
      <c r="D13" s="375">
        <f>SUM(D8:D12)</f>
        <v>7605032.12</v>
      </c>
      <c r="E13" s="376">
        <f>SUM(E8:E12)</f>
        <v>7605012.1</v>
      </c>
      <c r="F13" s="377"/>
      <c r="G13" s="377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33" customFormat="1" ht="11.25">
      <c r="A1" s="57" t="s">
        <v>43</v>
      </c>
      <c r="B1" s="57"/>
      <c r="C1" s="34"/>
      <c r="D1" s="34"/>
      <c r="E1" s="34"/>
      <c r="F1" s="7"/>
    </row>
    <row r="2" spans="1:5" s="33" customFormat="1" ht="11.25">
      <c r="A2" s="57" t="s">
        <v>0</v>
      </c>
      <c r="B2" s="57"/>
      <c r="C2" s="34"/>
      <c r="D2" s="34"/>
      <c r="E2" s="34"/>
    </row>
    <row r="3" spans="3:5" s="33" customFormat="1" ht="11.25">
      <c r="C3" s="34"/>
      <c r="D3" s="34"/>
      <c r="E3" s="34"/>
    </row>
    <row r="4" spans="3:5" s="33" customFormat="1" ht="11.25">
      <c r="C4" s="34"/>
      <c r="D4" s="34"/>
      <c r="E4" s="34"/>
    </row>
    <row r="5" spans="1:6" s="33" customFormat="1" ht="11.25" customHeight="1">
      <c r="A5" s="333" t="s">
        <v>139</v>
      </c>
      <c r="B5" s="333"/>
      <c r="C5" s="34"/>
      <c r="D5" s="34"/>
      <c r="E5" s="34"/>
      <c r="F5" s="335" t="s">
        <v>117</v>
      </c>
    </row>
    <row r="6" spans="1:5" s="67" customFormat="1" ht="11.25">
      <c r="A6" s="36"/>
      <c r="B6" s="36"/>
      <c r="C6" s="64"/>
      <c r="D6" s="66"/>
      <c r="E6" s="66"/>
    </row>
    <row r="7" spans="1:6" ht="15" customHeight="1">
      <c r="A7" s="336" t="s">
        <v>46</v>
      </c>
      <c r="B7" s="337" t="s">
        <v>47</v>
      </c>
      <c r="C7" s="356" t="s">
        <v>75</v>
      </c>
      <c r="D7" s="356" t="s">
        <v>76</v>
      </c>
      <c r="E7" s="371" t="s">
        <v>116</v>
      </c>
      <c r="F7" s="378" t="s">
        <v>88</v>
      </c>
    </row>
    <row r="8" spans="1:10" ht="11.25">
      <c r="A8" s="163" t="str">
        <f>MID(B8,1,4)</f>
        <v>3210</v>
      </c>
      <c r="B8" s="296" t="s">
        <v>358</v>
      </c>
      <c r="C8" s="298">
        <v>1484978.59</v>
      </c>
      <c r="D8" s="298">
        <v>2220756.8</v>
      </c>
      <c r="E8" s="298">
        <v>735778.21</v>
      </c>
      <c r="F8" s="294"/>
      <c r="H8" s="216"/>
      <c r="I8" s="216"/>
      <c r="J8" s="289"/>
    </row>
    <row r="9" spans="1:10" ht="11.25">
      <c r="A9" s="139"/>
      <c r="B9" s="379"/>
      <c r="C9" s="380">
        <f>SUM(C8)</f>
        <v>1484978.59</v>
      </c>
      <c r="D9" s="380">
        <f>SUM(D8)</f>
        <v>2220756.8</v>
      </c>
      <c r="E9" s="380">
        <f>SUM(E8)</f>
        <v>735778.21</v>
      </c>
      <c r="F9" s="381"/>
      <c r="H9" s="289"/>
      <c r="I9" s="289"/>
      <c r="J9" s="289"/>
    </row>
    <row r="10" spans="1:10" ht="11.25">
      <c r="A10" s="288" t="str">
        <f aca="true" t="shared" si="0" ref="A10:A19">MID(B10,1,9)</f>
        <v>   322000</v>
      </c>
      <c r="B10" s="302" t="s">
        <v>481</v>
      </c>
      <c r="C10" s="303">
        <v>780368.35</v>
      </c>
      <c r="D10" s="303">
        <v>228055.79</v>
      </c>
      <c r="E10" s="303">
        <v>-552312.56</v>
      </c>
      <c r="F10" s="294"/>
      <c r="G10" s="216"/>
      <c r="H10" s="216"/>
      <c r="I10" s="216"/>
      <c r="J10" s="289"/>
    </row>
    <row r="11" spans="1:10" ht="11.25">
      <c r="A11" s="288" t="str">
        <f t="shared" si="0"/>
        <v>   322000</v>
      </c>
      <c r="B11" s="302" t="s">
        <v>482</v>
      </c>
      <c r="C11" s="303">
        <v>9500.03</v>
      </c>
      <c r="D11" s="303">
        <v>9768.33</v>
      </c>
      <c r="E11" s="303">
        <v>268.3</v>
      </c>
      <c r="F11" s="294"/>
      <c r="G11" s="216"/>
      <c r="H11" s="216"/>
      <c r="I11" s="216"/>
      <c r="J11" s="289"/>
    </row>
    <row r="12" spans="1:10" ht="11.25">
      <c r="A12" s="288" t="str">
        <f t="shared" si="0"/>
        <v>   322000</v>
      </c>
      <c r="B12" s="302" t="s">
        <v>483</v>
      </c>
      <c r="C12" s="303">
        <v>419805.31</v>
      </c>
      <c r="D12" s="303">
        <v>-597875.16</v>
      </c>
      <c r="E12" s="303">
        <v>-1017680.47</v>
      </c>
      <c r="F12" s="294"/>
      <c r="G12" s="216"/>
      <c r="H12" s="216"/>
      <c r="I12" s="216"/>
      <c r="J12" s="289"/>
    </row>
    <row r="13" spans="1:10" ht="11.25">
      <c r="A13" s="288" t="str">
        <f t="shared" si="0"/>
        <v>   322000</v>
      </c>
      <c r="B13" s="302" t="s">
        <v>484</v>
      </c>
      <c r="C13" s="303">
        <v>3766116.27</v>
      </c>
      <c r="D13" s="303">
        <v>3594007.81</v>
      </c>
      <c r="E13" s="303">
        <v>-172108.46</v>
      </c>
      <c r="F13" s="294"/>
      <c r="G13" s="216"/>
      <c r="H13" s="216"/>
      <c r="I13" s="216"/>
      <c r="J13" s="289"/>
    </row>
    <row r="14" spans="1:10" ht="11.25">
      <c r="A14" s="288" t="str">
        <f t="shared" si="0"/>
        <v>   322000</v>
      </c>
      <c r="B14" s="302" t="s">
        <v>485</v>
      </c>
      <c r="C14" s="303">
        <v>0</v>
      </c>
      <c r="D14" s="303">
        <v>773912.03</v>
      </c>
      <c r="E14" s="303">
        <v>773912.03</v>
      </c>
      <c r="F14" s="294"/>
      <c r="G14" s="216"/>
      <c r="H14" s="216"/>
      <c r="I14" s="216"/>
      <c r="J14" s="289"/>
    </row>
    <row r="15" spans="1:10" ht="11.25">
      <c r="A15" s="288" t="str">
        <f t="shared" si="0"/>
        <v>   322000</v>
      </c>
      <c r="B15" s="302" t="s">
        <v>486</v>
      </c>
      <c r="C15" s="303">
        <v>646639.76</v>
      </c>
      <c r="D15" s="303">
        <v>646639.76</v>
      </c>
      <c r="E15" s="303">
        <v>0</v>
      </c>
      <c r="F15" s="294"/>
      <c r="G15" s="216"/>
      <c r="H15" s="216"/>
      <c r="I15" s="216"/>
      <c r="J15" s="289"/>
    </row>
    <row r="16" spans="1:10" ht="11.25">
      <c r="A16" s="288" t="str">
        <f t="shared" si="0"/>
        <v>   322000</v>
      </c>
      <c r="B16" s="302" t="s">
        <v>487</v>
      </c>
      <c r="C16" s="303">
        <v>235845.57</v>
      </c>
      <c r="D16" s="303">
        <v>788168.13</v>
      </c>
      <c r="E16" s="303">
        <v>552322.56</v>
      </c>
      <c r="F16" s="294"/>
      <c r="G16" s="216"/>
      <c r="H16" s="216"/>
      <c r="I16" s="216"/>
      <c r="J16" s="289"/>
    </row>
    <row r="17" spans="1:10" ht="11.25">
      <c r="A17" s="288" t="str">
        <f t="shared" si="0"/>
        <v>   322000</v>
      </c>
      <c r="B17" s="302" t="s">
        <v>488</v>
      </c>
      <c r="C17" s="303">
        <v>1048607.57</v>
      </c>
      <c r="D17" s="303">
        <v>1048607.57</v>
      </c>
      <c r="E17" s="303">
        <v>0</v>
      </c>
      <c r="F17" s="294"/>
      <c r="G17" s="216"/>
      <c r="H17" s="216"/>
      <c r="I17" s="216"/>
      <c r="J17" s="289"/>
    </row>
    <row r="18" spans="1:10" ht="11.25">
      <c r="A18" s="288" t="str">
        <f t="shared" si="0"/>
        <v>   322000</v>
      </c>
      <c r="B18" s="302" t="s">
        <v>489</v>
      </c>
      <c r="C18" s="303">
        <v>1579324.39</v>
      </c>
      <c r="D18" s="303">
        <v>1751432.85</v>
      </c>
      <c r="E18" s="303">
        <v>172108.46</v>
      </c>
      <c r="F18" s="294"/>
      <c r="G18" s="216"/>
      <c r="H18" s="216"/>
      <c r="I18" s="216"/>
      <c r="J18" s="289"/>
    </row>
    <row r="19" spans="1:9" ht="11.25">
      <c r="A19" s="288" t="str">
        <f t="shared" si="0"/>
        <v>   322000</v>
      </c>
      <c r="B19" s="302" t="s">
        <v>490</v>
      </c>
      <c r="C19" s="303">
        <v>0</v>
      </c>
      <c r="D19" s="303">
        <v>674108.82</v>
      </c>
      <c r="E19" s="303">
        <v>674108.82</v>
      </c>
      <c r="F19" s="294"/>
      <c r="G19" s="216"/>
      <c r="H19" s="216"/>
      <c r="I19" s="216"/>
    </row>
    <row r="20" spans="1:6" ht="11.25">
      <c r="A20" s="354"/>
      <c r="B20" s="374" t="s">
        <v>242</v>
      </c>
      <c r="C20" s="375">
        <f>+C9+C19</f>
        <v>1484978.59</v>
      </c>
      <c r="D20" s="375">
        <f>+D9+D19</f>
        <v>2894865.6199999996</v>
      </c>
      <c r="E20" s="375">
        <f>+E9+E19</f>
        <v>1409887.0299999998</v>
      </c>
      <c r="F20" s="355">
        <f>+F9+F19</f>
        <v>0</v>
      </c>
    </row>
    <row r="21" spans="1:6" ht="11.25">
      <c r="A21" s="18"/>
      <c r="B21" s="18"/>
      <c r="C21" s="19"/>
      <c r="D21" s="19"/>
      <c r="E21" s="19"/>
      <c r="F21" s="18"/>
    </row>
  </sheetData>
  <sheetProtection/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7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2.421875" style="125" customWidth="1"/>
    <col min="2" max="2" width="50.7109375" style="125" customWidth="1"/>
    <col min="3" max="5" width="17.7109375" style="95" customWidth="1"/>
    <col min="6" max="16384" width="11.421875" style="8" customWidth="1"/>
  </cols>
  <sheetData>
    <row r="1" spans="1:5" s="33" customFormat="1" ht="11.25">
      <c r="A1" s="57" t="s">
        <v>43</v>
      </c>
      <c r="B1" s="57"/>
      <c r="C1" s="58"/>
      <c r="D1" s="58"/>
      <c r="E1" s="26"/>
    </row>
    <row r="2" spans="1:5" s="33" customFormat="1" ht="11.25">
      <c r="A2" s="57" t="s">
        <v>0</v>
      </c>
      <c r="B2" s="57"/>
      <c r="C2" s="58"/>
      <c r="D2" s="58"/>
      <c r="E2" s="58"/>
    </row>
    <row r="3" spans="3:5" s="33" customFormat="1" ht="11.25">
      <c r="C3" s="58"/>
      <c r="D3" s="58"/>
      <c r="E3" s="58"/>
    </row>
    <row r="4" spans="3:5" s="33" customFormat="1" ht="11.25">
      <c r="C4" s="58"/>
      <c r="D4" s="58"/>
      <c r="E4" s="58"/>
    </row>
    <row r="5" spans="1:5" s="33" customFormat="1" ht="11.25" customHeight="1">
      <c r="A5" s="359" t="s">
        <v>148</v>
      </c>
      <c r="C5" s="58"/>
      <c r="D5" s="58"/>
      <c r="E5" s="382" t="s">
        <v>118</v>
      </c>
    </row>
    <row r="6" spans="1:5" s="67" customFormat="1" ht="11.25">
      <c r="A6" s="23"/>
      <c r="B6" s="23"/>
      <c r="C6" s="86"/>
      <c r="D6" s="87"/>
      <c r="E6" s="87"/>
    </row>
    <row r="7" spans="1:5" ht="15" customHeight="1">
      <c r="A7" s="336" t="s">
        <v>46</v>
      </c>
      <c r="B7" s="341" t="s">
        <v>47</v>
      </c>
      <c r="C7" s="356" t="s">
        <v>75</v>
      </c>
      <c r="D7" s="356" t="s">
        <v>76</v>
      </c>
      <c r="E7" s="356" t="s">
        <v>77</v>
      </c>
    </row>
    <row r="8" spans="1:5" ht="11.25">
      <c r="A8" s="288" t="str">
        <f>MID(B8,1,9)</f>
        <v>   111300</v>
      </c>
      <c r="B8" s="302" t="s">
        <v>491</v>
      </c>
      <c r="C8" s="303">
        <v>7127.36</v>
      </c>
      <c r="D8" s="303">
        <v>11638.7</v>
      </c>
      <c r="E8" s="303">
        <v>4511.34</v>
      </c>
    </row>
    <row r="9" spans="1:5" ht="11.25">
      <c r="A9" s="288" t="str">
        <f aca="true" t="shared" si="0" ref="A9:A24">MID(B9,1,9)</f>
        <v>   111300</v>
      </c>
      <c r="B9" s="302" t="s">
        <v>492</v>
      </c>
      <c r="C9" s="303">
        <v>73226.26</v>
      </c>
      <c r="D9" s="303">
        <v>27146.77</v>
      </c>
      <c r="E9" s="303">
        <v>-46079.49</v>
      </c>
    </row>
    <row r="10" spans="1:5" ht="11.25">
      <c r="A10" s="288" t="str">
        <f t="shared" si="0"/>
        <v>   111300</v>
      </c>
      <c r="B10" s="302" t="s">
        <v>493</v>
      </c>
      <c r="C10" s="303">
        <v>8586.73</v>
      </c>
      <c r="D10" s="303">
        <v>4235.96</v>
      </c>
      <c r="E10" s="303">
        <v>-4350.77</v>
      </c>
    </row>
    <row r="11" spans="1:5" ht="11.25">
      <c r="A11" s="288" t="str">
        <f t="shared" si="0"/>
        <v>   111300</v>
      </c>
      <c r="B11" s="302" t="s">
        <v>494</v>
      </c>
      <c r="C11" s="303">
        <v>572555.85</v>
      </c>
      <c r="D11" s="303">
        <v>635120.19</v>
      </c>
      <c r="E11" s="303">
        <v>62564.34</v>
      </c>
    </row>
    <row r="12" spans="1:5" ht="11.25">
      <c r="A12" s="288" t="str">
        <f t="shared" si="0"/>
        <v>   111300</v>
      </c>
      <c r="B12" s="302" t="s">
        <v>495</v>
      </c>
      <c r="C12" s="303">
        <v>137200.97</v>
      </c>
      <c r="D12" s="303">
        <v>0</v>
      </c>
      <c r="E12" s="303">
        <v>-137200.97</v>
      </c>
    </row>
    <row r="13" spans="1:5" ht="11.25">
      <c r="A13" s="288" t="str">
        <f t="shared" si="0"/>
        <v>   111300</v>
      </c>
      <c r="B13" s="302" t="s">
        <v>496</v>
      </c>
      <c r="C13" s="303">
        <v>9600</v>
      </c>
      <c r="D13" s="303">
        <v>0</v>
      </c>
      <c r="E13" s="303">
        <v>-9600</v>
      </c>
    </row>
    <row r="14" spans="1:5" ht="11.25">
      <c r="A14" s="288" t="str">
        <f t="shared" si="0"/>
        <v>   111300</v>
      </c>
      <c r="B14" s="302" t="s">
        <v>497</v>
      </c>
      <c r="C14" s="303">
        <v>51013.02</v>
      </c>
      <c r="D14" s="303">
        <v>20676.06</v>
      </c>
      <c r="E14" s="303">
        <v>-30336.96</v>
      </c>
    </row>
    <row r="15" spans="1:5" ht="11.25">
      <c r="A15" s="288" t="str">
        <f t="shared" si="0"/>
        <v>   111300</v>
      </c>
      <c r="B15" s="302" t="s">
        <v>498</v>
      </c>
      <c r="C15" s="303">
        <v>16603.98</v>
      </c>
      <c r="D15" s="303">
        <v>16618.06</v>
      </c>
      <c r="E15" s="303">
        <v>14.08</v>
      </c>
    </row>
    <row r="16" spans="1:5" ht="11.25">
      <c r="A16" s="288" t="str">
        <f t="shared" si="0"/>
        <v>   111300</v>
      </c>
      <c r="B16" s="302" t="s">
        <v>499</v>
      </c>
      <c r="C16" s="303">
        <v>43.18</v>
      </c>
      <c r="D16" s="303">
        <v>14070.31</v>
      </c>
      <c r="E16" s="303">
        <v>14027.13</v>
      </c>
    </row>
    <row r="17" spans="1:5" s="216" customFormat="1" ht="11.25">
      <c r="A17" s="288" t="str">
        <f t="shared" si="0"/>
        <v>   111300</v>
      </c>
      <c r="B17" s="302" t="s">
        <v>500</v>
      </c>
      <c r="C17" s="303">
        <v>0</v>
      </c>
      <c r="D17" s="303">
        <v>79071.98</v>
      </c>
      <c r="E17" s="303">
        <v>79071.98</v>
      </c>
    </row>
    <row r="18" spans="1:5" s="216" customFormat="1" ht="11.25">
      <c r="A18" s="288" t="str">
        <f t="shared" si="0"/>
        <v>   111300</v>
      </c>
      <c r="B18" s="302" t="s">
        <v>501</v>
      </c>
      <c r="C18" s="303">
        <v>0</v>
      </c>
      <c r="D18" s="303">
        <v>0.13</v>
      </c>
      <c r="E18" s="303">
        <v>0.13</v>
      </c>
    </row>
    <row r="19" spans="1:5" s="216" customFormat="1" ht="11.25">
      <c r="A19" s="288" t="str">
        <f t="shared" si="0"/>
        <v>   111300</v>
      </c>
      <c r="B19" s="302" t="s">
        <v>502</v>
      </c>
      <c r="C19" s="303">
        <v>0</v>
      </c>
      <c r="D19" s="303">
        <v>420003.06</v>
      </c>
      <c r="E19" s="303">
        <v>420003.06</v>
      </c>
    </row>
    <row r="20" spans="1:5" ht="11.25">
      <c r="A20" s="354"/>
      <c r="B20" s="354"/>
      <c r="C20" s="383">
        <f>SUM(C8:C19)</f>
        <v>875957.35</v>
      </c>
      <c r="D20" s="383">
        <f>SUM(D8:D19)</f>
        <v>1228581.2200000002</v>
      </c>
      <c r="E20" s="383">
        <f>SUM(E8:E19)</f>
        <v>352623.87</v>
      </c>
    </row>
    <row r="21" spans="1:5" ht="11.25">
      <c r="A21" s="139" t="str">
        <f t="shared" si="0"/>
        <v>111400001</v>
      </c>
      <c r="B21" s="296" t="s">
        <v>359</v>
      </c>
      <c r="C21" s="303">
        <v>1323287.66</v>
      </c>
      <c r="D21" s="303">
        <v>2020273.7</v>
      </c>
      <c r="E21" s="303">
        <v>696986.04</v>
      </c>
    </row>
    <row r="22" spans="1:5" ht="11.25">
      <c r="A22" s="354">
        <f t="shared" si="0"/>
      </c>
      <c r="B22" s="354"/>
      <c r="C22" s="384">
        <f>SUM(C21)</f>
        <v>1323287.66</v>
      </c>
      <c r="D22" s="384">
        <f>SUM(D21)</f>
        <v>2020273.7</v>
      </c>
      <c r="E22" s="384">
        <f>SUM(E21)</f>
        <v>696986.04</v>
      </c>
    </row>
    <row r="23" spans="1:5" ht="11.25">
      <c r="A23" s="139" t="str">
        <f t="shared" si="0"/>
        <v>111600001</v>
      </c>
      <c r="B23" s="293" t="s">
        <v>360</v>
      </c>
      <c r="C23" s="298">
        <v>608.4</v>
      </c>
      <c r="D23" s="298">
        <v>2374.45</v>
      </c>
      <c r="E23" s="298">
        <v>1766.05</v>
      </c>
    </row>
    <row r="24" spans="1:5" ht="11.25">
      <c r="A24" s="354">
        <f t="shared" si="0"/>
      </c>
      <c r="B24" s="354"/>
      <c r="C24" s="385">
        <f>SUM(C23)</f>
        <v>608.4</v>
      </c>
      <c r="D24" s="385">
        <f>SUM(D23)</f>
        <v>2374.45</v>
      </c>
      <c r="E24" s="385">
        <f>SUM(E23)</f>
        <v>1766.05</v>
      </c>
    </row>
    <row r="25" spans="1:5" s="18" customFormat="1" ht="11.25">
      <c r="A25" s="354"/>
      <c r="B25" s="354" t="s">
        <v>350</v>
      </c>
      <c r="C25" s="385">
        <f>+C20+C22+C24</f>
        <v>2199853.4099999997</v>
      </c>
      <c r="D25" s="385">
        <f>+D20+D22+D24</f>
        <v>3251229.37</v>
      </c>
      <c r="E25" s="385">
        <f>+E20+E22+E24</f>
        <v>1051375.9600000002</v>
      </c>
    </row>
    <row r="26" spans="1:5" s="18" customFormat="1" ht="11.25">
      <c r="A26" s="161"/>
      <c r="B26" s="161"/>
      <c r="C26" s="162"/>
      <c r="D26" s="162"/>
      <c r="E26" s="162"/>
    </row>
    <row r="27" spans="1:5" ht="11.25">
      <c r="A27" s="127"/>
      <c r="B27" s="127"/>
      <c r="C27" s="386"/>
      <c r="D27" s="386"/>
      <c r="E27" s="386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zoomScaleSheetLayoutView="100" zoomScalePageLayoutView="0" workbookViewId="0" topLeftCell="A1">
      <selection activeCell="A4" sqref="A4"/>
    </sheetView>
  </sheetViews>
  <sheetFormatPr defaultColWidth="11.421875" defaultRowHeight="15"/>
  <cols>
    <col min="1" max="1" width="20.7109375" style="125" customWidth="1"/>
    <col min="2" max="2" width="50.7109375" style="125" customWidth="1"/>
    <col min="3" max="3" width="17.7109375" style="95" customWidth="1"/>
    <col min="4" max="4" width="17.7109375" style="96" customWidth="1"/>
    <col min="5" max="16384" width="11.421875" style="8" customWidth="1"/>
  </cols>
  <sheetData>
    <row r="1" spans="1:4" s="33" customFormat="1" ht="11.25">
      <c r="A1" s="57" t="s">
        <v>43</v>
      </c>
      <c r="B1" s="57"/>
      <c r="C1" s="88"/>
      <c r="D1" s="89"/>
    </row>
    <row r="2" spans="1:4" s="33" customFormat="1" ht="11.25">
      <c r="A2" s="57" t="s">
        <v>0</v>
      </c>
      <c r="B2" s="57"/>
      <c r="C2" s="88"/>
      <c r="D2" s="90"/>
    </row>
    <row r="3" spans="1:4" s="33" customFormat="1" ht="11.25">
      <c r="A3" s="57"/>
      <c r="B3" s="57"/>
      <c r="C3" s="88"/>
      <c r="D3" s="90"/>
    </row>
    <row r="4" spans="3:4" s="33" customFormat="1" ht="11.25">
      <c r="C4" s="88"/>
      <c r="D4" s="90"/>
    </row>
    <row r="5" spans="1:4" s="33" customFormat="1" ht="11.25" customHeight="1">
      <c r="A5" s="387" t="s">
        <v>243</v>
      </c>
      <c r="B5" s="388"/>
      <c r="C5" s="88"/>
      <c r="D5" s="390" t="s">
        <v>119</v>
      </c>
    </row>
    <row r="6" spans="1:4" ht="11.25">
      <c r="A6" s="91"/>
      <c r="B6" s="91"/>
      <c r="C6" s="92"/>
      <c r="D6" s="93"/>
    </row>
    <row r="7" spans="1:4" ht="15" customHeight="1">
      <c r="A7" s="336" t="s">
        <v>46</v>
      </c>
      <c r="B7" s="337" t="s">
        <v>47</v>
      </c>
      <c r="C7" s="356" t="s">
        <v>77</v>
      </c>
      <c r="D7" s="389" t="s">
        <v>120</v>
      </c>
    </row>
    <row r="8" spans="1:4" ht="11.25">
      <c r="A8" s="297" t="str">
        <f>MID(B8,1,9)</f>
        <v>123616211</v>
      </c>
      <c r="B8" s="296" t="s">
        <v>352</v>
      </c>
      <c r="C8" s="303">
        <v>-1017680.47</v>
      </c>
      <c r="D8" s="320"/>
    </row>
    <row r="9" spans="1:4" s="216" customFormat="1" ht="11.25">
      <c r="A9" s="297" t="str">
        <f>MID(B9,1,9)</f>
        <v>123646241</v>
      </c>
      <c r="B9" s="296" t="s">
        <v>353</v>
      </c>
      <c r="C9" s="303">
        <v>1516793.47</v>
      </c>
      <c r="D9" s="320"/>
    </row>
    <row r="10" spans="1:4" ht="11.25">
      <c r="A10" s="391"/>
      <c r="B10" s="391"/>
      <c r="C10" s="392">
        <f>SUM(C8:C9)</f>
        <v>499113</v>
      </c>
      <c r="D10" s="393"/>
    </row>
    <row r="11" spans="1:4" ht="11.25">
      <c r="A11" s="297" t="str">
        <f>MID(B11,1,9)</f>
        <v>124115111</v>
      </c>
      <c r="B11" s="293" t="s">
        <v>364</v>
      </c>
      <c r="C11" s="298">
        <v>37798.45</v>
      </c>
      <c r="D11" s="94"/>
    </row>
    <row r="12" spans="1:4" s="216" customFormat="1" ht="11.25">
      <c r="A12" s="297" t="str">
        <f>MID(B12,1,9)</f>
        <v>124125121</v>
      </c>
      <c r="B12" s="293" t="s">
        <v>362</v>
      </c>
      <c r="C12" s="298">
        <v>29635.08</v>
      </c>
      <c r="D12" s="94"/>
    </row>
    <row r="13" spans="1:4" s="216" customFormat="1" ht="11.25">
      <c r="A13" s="297" t="str">
        <f>MID(B13,1,9)</f>
        <v>124135151</v>
      </c>
      <c r="B13" s="293" t="s">
        <v>354</v>
      </c>
      <c r="C13" s="298">
        <v>-68148.95</v>
      </c>
      <c r="D13" s="94"/>
    </row>
    <row r="14" spans="1:4" ht="11.25">
      <c r="A14" s="391"/>
      <c r="B14" s="391"/>
      <c r="C14" s="391">
        <f>SUM(C11:C13)</f>
        <v>-715.4199999999983</v>
      </c>
      <c r="D14" s="393"/>
    </row>
    <row r="15" spans="1:4" ht="11.25">
      <c r="A15" s="297" t="str">
        <f>MID(B15,1,9)</f>
        <v>124415411</v>
      </c>
      <c r="B15" s="295" t="s">
        <v>361</v>
      </c>
      <c r="C15" s="290">
        <v>70000</v>
      </c>
      <c r="D15" s="94"/>
    </row>
    <row r="16" spans="1:4" ht="11.25">
      <c r="A16" s="297"/>
      <c r="B16" s="394"/>
      <c r="C16" s="395">
        <f>SUM(C15)</f>
        <v>70000</v>
      </c>
      <c r="D16" s="94"/>
    </row>
    <row r="17" spans="1:4" s="216" customFormat="1" ht="11.25">
      <c r="A17" s="297" t="str">
        <f>MID(B17,1,9)</f>
        <v>124625621</v>
      </c>
      <c r="B17" s="293" t="s">
        <v>363</v>
      </c>
      <c r="C17" s="290">
        <v>34438</v>
      </c>
      <c r="D17" s="94"/>
    </row>
    <row r="18" spans="1:4" s="216" customFormat="1" ht="11.25">
      <c r="A18" s="297"/>
      <c r="B18" s="394"/>
      <c r="C18" s="396">
        <f>SUM(C17)</f>
        <v>34438</v>
      </c>
      <c r="D18" s="397">
        <f>SUM(D17)</f>
        <v>0</v>
      </c>
    </row>
    <row r="19" spans="1:4" ht="11.25">
      <c r="A19" s="393"/>
      <c r="B19" s="393" t="s">
        <v>349</v>
      </c>
      <c r="C19" s="398">
        <f>+C10+C14+C16+C18</f>
        <v>602835.5800000001</v>
      </c>
      <c r="D19" s="399">
        <v>0</v>
      </c>
    </row>
    <row r="20" spans="1:4" ht="11.25">
      <c r="A20" s="127"/>
      <c r="B20" s="127"/>
      <c r="C20" s="386"/>
      <c r="D20" s="400"/>
    </row>
    <row r="21" spans="1:4" ht="11.25">
      <c r="A21" s="127"/>
      <c r="B21" s="127"/>
      <c r="C21" s="386"/>
      <c r="D21" s="400"/>
    </row>
  </sheetData>
  <sheetProtection/>
  <mergeCells count="1">
    <mergeCell ref="A5:B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1.7109375" style="125" customWidth="1"/>
    <col min="2" max="2" width="68.00390625" style="125" customWidth="1"/>
    <col min="3" max="3" width="17.7109375" style="95" customWidth="1"/>
    <col min="4" max="4" width="17.7109375" style="211" customWidth="1"/>
    <col min="5" max="16384" width="11.421875" style="211" customWidth="1"/>
  </cols>
  <sheetData>
    <row r="1" spans="1:3" s="33" customFormat="1" ht="11.25">
      <c r="A1" s="57" t="s">
        <v>43</v>
      </c>
      <c r="B1" s="57"/>
      <c r="C1" s="88"/>
    </row>
    <row r="2" spans="1:3" s="33" customFormat="1" ht="11.25">
      <c r="A2" s="57" t="s">
        <v>0</v>
      </c>
      <c r="B2" s="57"/>
      <c r="C2" s="88"/>
    </row>
    <row r="3" spans="1:3" s="33" customFormat="1" ht="11.25">
      <c r="A3" s="57"/>
      <c r="B3" s="57"/>
      <c r="C3" s="88"/>
    </row>
    <row r="4" spans="1:3" s="33" customFormat="1" ht="11.25">
      <c r="A4" s="57"/>
      <c r="B4" s="57"/>
      <c r="C4" s="88"/>
    </row>
    <row r="5" s="33" customFormat="1" ht="11.25">
      <c r="C5" s="88"/>
    </row>
    <row r="6" spans="1:4" s="33" customFormat="1" ht="11.25" customHeight="1">
      <c r="A6" s="387" t="s">
        <v>238</v>
      </c>
      <c r="B6" s="388"/>
      <c r="C6" s="88"/>
      <c r="D6" s="401" t="s">
        <v>210</v>
      </c>
    </row>
    <row r="7" spans="1:3" ht="11.25">
      <c r="A7" s="91"/>
      <c r="B7" s="91"/>
      <c r="C7" s="92"/>
    </row>
    <row r="8" spans="1:4" ht="15" customHeight="1">
      <c r="A8" s="336" t="s">
        <v>46</v>
      </c>
      <c r="B8" s="341" t="s">
        <v>47</v>
      </c>
      <c r="C8" s="358" t="s">
        <v>75</v>
      </c>
      <c r="D8" s="358" t="s">
        <v>76</v>
      </c>
    </row>
    <row r="9" spans="1:4" ht="11.25">
      <c r="A9" s="243">
        <v>5500</v>
      </c>
      <c r="B9" s="244" t="s">
        <v>251</v>
      </c>
      <c r="C9" s="245"/>
      <c r="D9" s="246"/>
    </row>
    <row r="10" spans="1:4" s="216" customFormat="1" ht="11.25">
      <c r="A10" s="247">
        <v>5510</v>
      </c>
      <c r="B10" s="248" t="s">
        <v>171</v>
      </c>
      <c r="C10" s="303">
        <v>119018.92</v>
      </c>
      <c r="D10" s="303">
        <v>186628.88</v>
      </c>
    </row>
    <row r="11" spans="1:4" s="216" customFormat="1" ht="11.25">
      <c r="A11" s="247">
        <v>5511</v>
      </c>
      <c r="B11" s="248" t="s">
        <v>252</v>
      </c>
      <c r="C11" s="245"/>
      <c r="D11" s="246"/>
    </row>
    <row r="12" spans="1:4" s="216" customFormat="1" ht="11.25">
      <c r="A12" s="247">
        <v>5512</v>
      </c>
      <c r="B12" s="248" t="s">
        <v>253</v>
      </c>
      <c r="C12" s="245"/>
      <c r="D12" s="246"/>
    </row>
    <row r="13" spans="1:4" s="216" customFormat="1" ht="11.25">
      <c r="A13" s="247">
        <v>5513</v>
      </c>
      <c r="B13" s="248" t="s">
        <v>254</v>
      </c>
      <c r="C13" s="245"/>
      <c r="D13" s="246"/>
    </row>
    <row r="14" spans="1:4" s="216" customFormat="1" ht="11.25">
      <c r="A14" s="247">
        <v>5514</v>
      </c>
      <c r="B14" s="248" t="s">
        <v>255</v>
      </c>
      <c r="C14" s="245"/>
      <c r="D14" s="246"/>
    </row>
    <row r="15" spans="1:4" s="216" customFormat="1" ht="11.25">
      <c r="A15" s="247">
        <v>5515</v>
      </c>
      <c r="B15" s="248" t="s">
        <v>256</v>
      </c>
      <c r="C15" s="245"/>
      <c r="D15" s="246"/>
    </row>
    <row r="16" spans="1:4" s="216" customFormat="1" ht="11.25">
      <c r="A16" s="247">
        <v>5516</v>
      </c>
      <c r="B16" s="248" t="s">
        <v>257</v>
      </c>
      <c r="C16" s="245"/>
      <c r="D16" s="246"/>
    </row>
    <row r="17" spans="1:4" s="216" customFormat="1" ht="11.25">
      <c r="A17" s="247">
        <v>5517</v>
      </c>
      <c r="B17" s="248" t="s">
        <v>258</v>
      </c>
      <c r="C17" s="245"/>
      <c r="D17" s="246"/>
    </row>
    <row r="18" spans="1:4" s="216" customFormat="1" ht="11.25">
      <c r="A18" s="247">
        <v>5518</v>
      </c>
      <c r="B18" s="248" t="s">
        <v>259</v>
      </c>
      <c r="C18" s="245"/>
      <c r="D18" s="246"/>
    </row>
    <row r="19" spans="1:4" s="216" customFormat="1" ht="11.25">
      <c r="A19" s="247">
        <v>5520</v>
      </c>
      <c r="B19" s="248" t="s">
        <v>172</v>
      </c>
      <c r="C19" s="245"/>
      <c r="D19" s="246"/>
    </row>
    <row r="20" spans="1:4" s="216" customFormat="1" ht="11.25">
      <c r="A20" s="247">
        <v>5521</v>
      </c>
      <c r="B20" s="248" t="s">
        <v>260</v>
      </c>
      <c r="C20" s="245"/>
      <c r="D20" s="246"/>
    </row>
    <row r="21" spans="1:4" s="216" customFormat="1" ht="11.25">
      <c r="A21" s="247">
        <v>5522</v>
      </c>
      <c r="B21" s="248" t="s">
        <v>261</v>
      </c>
      <c r="C21" s="245"/>
      <c r="D21" s="246"/>
    </row>
    <row r="22" spans="1:4" s="216" customFormat="1" ht="11.25">
      <c r="A22" s="247">
        <v>5530</v>
      </c>
      <c r="B22" s="248" t="s">
        <v>173</v>
      </c>
      <c r="C22" s="245"/>
      <c r="D22" s="246"/>
    </row>
    <row r="23" spans="1:4" s="216" customFormat="1" ht="11.25">
      <c r="A23" s="247">
        <v>5531</v>
      </c>
      <c r="B23" s="248" t="s">
        <v>262</v>
      </c>
      <c r="C23" s="245"/>
      <c r="D23" s="246"/>
    </row>
    <row r="24" spans="1:4" s="216" customFormat="1" ht="11.25">
      <c r="A24" s="247">
        <v>5532</v>
      </c>
      <c r="B24" s="248" t="s">
        <v>263</v>
      </c>
      <c r="C24" s="245"/>
      <c r="D24" s="246"/>
    </row>
    <row r="25" spans="1:4" s="216" customFormat="1" ht="11.25">
      <c r="A25" s="247">
        <v>5533</v>
      </c>
      <c r="B25" s="248" t="s">
        <v>264</v>
      </c>
      <c r="C25" s="245"/>
      <c r="D25" s="246"/>
    </row>
    <row r="26" spans="1:4" s="216" customFormat="1" ht="11.25">
      <c r="A26" s="247">
        <v>5534</v>
      </c>
      <c r="B26" s="248" t="s">
        <v>265</v>
      </c>
      <c r="C26" s="245"/>
      <c r="D26" s="246"/>
    </row>
    <row r="27" spans="1:4" s="216" customFormat="1" ht="11.25">
      <c r="A27" s="247">
        <v>5535</v>
      </c>
      <c r="B27" s="248" t="s">
        <v>266</v>
      </c>
      <c r="C27" s="245"/>
      <c r="D27" s="246"/>
    </row>
    <row r="28" spans="1:4" s="216" customFormat="1" ht="11.25">
      <c r="A28" s="247">
        <v>5540</v>
      </c>
      <c r="B28" s="248" t="s">
        <v>174</v>
      </c>
      <c r="C28" s="245"/>
      <c r="D28" s="246"/>
    </row>
    <row r="29" spans="1:4" s="216" customFormat="1" ht="11.25">
      <c r="A29" s="247">
        <v>5541</v>
      </c>
      <c r="B29" s="248" t="s">
        <v>174</v>
      </c>
      <c r="C29" s="245"/>
      <c r="D29" s="246"/>
    </row>
    <row r="30" spans="1:4" s="216" customFormat="1" ht="11.25">
      <c r="A30" s="247">
        <v>5550</v>
      </c>
      <c r="B30" s="249" t="s">
        <v>175</v>
      </c>
      <c r="C30" s="245"/>
      <c r="D30" s="246"/>
    </row>
    <row r="31" spans="1:4" s="216" customFormat="1" ht="11.25">
      <c r="A31" s="247">
        <v>5551</v>
      </c>
      <c r="B31" s="249" t="s">
        <v>175</v>
      </c>
      <c r="C31" s="245"/>
      <c r="D31" s="246"/>
    </row>
    <row r="32" spans="1:4" s="216" customFormat="1" ht="11.25">
      <c r="A32" s="247">
        <v>5590</v>
      </c>
      <c r="B32" s="249" t="s">
        <v>197</v>
      </c>
      <c r="C32" s="245"/>
      <c r="D32" s="246"/>
    </row>
    <row r="33" spans="1:4" s="216" customFormat="1" ht="11.25">
      <c r="A33" s="247">
        <v>5591</v>
      </c>
      <c r="B33" s="249" t="s">
        <v>267</v>
      </c>
      <c r="C33" s="245"/>
      <c r="D33" s="246"/>
    </row>
    <row r="34" spans="1:4" s="216" customFormat="1" ht="11.25">
      <c r="A34" s="247">
        <v>5592</v>
      </c>
      <c r="B34" s="249" t="s">
        <v>268</v>
      </c>
      <c r="C34" s="245"/>
      <c r="D34" s="246"/>
    </row>
    <row r="35" spans="1:4" s="216" customFormat="1" ht="11.25">
      <c r="A35" s="247">
        <v>5593</v>
      </c>
      <c r="B35" s="249" t="s">
        <v>269</v>
      </c>
      <c r="C35" s="245"/>
      <c r="D35" s="246"/>
    </row>
    <row r="36" spans="1:4" s="216" customFormat="1" ht="11.25">
      <c r="A36" s="247">
        <v>5594</v>
      </c>
      <c r="B36" s="249" t="s">
        <v>270</v>
      </c>
      <c r="C36" s="245"/>
      <c r="D36" s="246"/>
    </row>
    <row r="37" spans="1:4" s="216" customFormat="1" ht="11.25">
      <c r="A37" s="247">
        <v>5595</v>
      </c>
      <c r="B37" s="249" t="s">
        <v>271</v>
      </c>
      <c r="C37" s="245"/>
      <c r="D37" s="246"/>
    </row>
    <row r="38" spans="1:4" s="216" customFormat="1" ht="11.25">
      <c r="A38" s="247">
        <v>5596</v>
      </c>
      <c r="B38" s="249" t="s">
        <v>272</v>
      </c>
      <c r="C38" s="245"/>
      <c r="D38" s="246"/>
    </row>
    <row r="39" spans="1:4" s="216" customFormat="1" ht="11.25">
      <c r="A39" s="247">
        <v>5597</v>
      </c>
      <c r="B39" s="249" t="s">
        <v>273</v>
      </c>
      <c r="C39" s="245"/>
      <c r="D39" s="246"/>
    </row>
    <row r="40" spans="1:4" s="216" customFormat="1" ht="11.25">
      <c r="A40" s="247">
        <v>5599</v>
      </c>
      <c r="B40" s="249" t="s">
        <v>274</v>
      </c>
      <c r="C40" s="245"/>
      <c r="D40" s="246"/>
    </row>
    <row r="41" spans="1:4" s="216" customFormat="1" ht="11.25">
      <c r="A41" s="243">
        <v>5600</v>
      </c>
      <c r="B41" s="250" t="s">
        <v>275</v>
      </c>
      <c r="C41" s="245"/>
      <c r="D41" s="246"/>
    </row>
    <row r="42" spans="1:4" s="216" customFormat="1" ht="11.25">
      <c r="A42" s="247">
        <v>5610</v>
      </c>
      <c r="B42" s="249" t="s">
        <v>276</v>
      </c>
      <c r="C42" s="245"/>
      <c r="D42" s="246"/>
    </row>
    <row r="43" spans="1:4" s="216" customFormat="1" ht="11.25">
      <c r="A43" s="251">
        <v>5611</v>
      </c>
      <c r="B43" s="252" t="s">
        <v>277</v>
      </c>
      <c r="C43" s="253"/>
      <c r="D43" s="254"/>
    </row>
  </sheetData>
  <sheetProtection/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0.7109375" style="167" customWidth="1"/>
    <col min="2" max="2" width="50.7109375" style="167" customWidth="1"/>
    <col min="3" max="3" width="17.7109375" style="167" customWidth="1"/>
    <col min="4" max="16384" width="11.421875" style="167" customWidth="1"/>
  </cols>
  <sheetData>
    <row r="1" ht="11.25">
      <c r="A1" s="57" t="s">
        <v>43</v>
      </c>
    </row>
    <row r="2" ht="11.25">
      <c r="A2" s="57"/>
    </row>
    <row r="3" s="205" customFormat="1" ht="11.25">
      <c r="A3" s="57"/>
    </row>
    <row r="4" ht="11.25">
      <c r="A4" s="57"/>
    </row>
    <row r="5" spans="1:3" ht="11.25" customHeight="1">
      <c r="A5" s="402" t="s">
        <v>189</v>
      </c>
      <c r="B5" s="403"/>
      <c r="C5" s="404" t="s">
        <v>206</v>
      </c>
    </row>
    <row r="6" spans="1:3" ht="11.25">
      <c r="A6" s="208"/>
      <c r="B6" s="208"/>
      <c r="C6" s="209"/>
    </row>
    <row r="7" spans="1:3" ht="15" customHeight="1">
      <c r="A7" s="336" t="s">
        <v>46</v>
      </c>
      <c r="B7" s="405" t="s">
        <v>47</v>
      </c>
      <c r="C7" s="341" t="s">
        <v>54</v>
      </c>
    </row>
    <row r="8" spans="1:3" ht="11.25">
      <c r="A8" s="188">
        <v>900001</v>
      </c>
      <c r="B8" s="175" t="s">
        <v>177</v>
      </c>
      <c r="C8" s="179">
        <v>0</v>
      </c>
    </row>
    <row r="9" spans="1:3" ht="11.25">
      <c r="A9" s="188">
        <v>900002</v>
      </c>
      <c r="B9" s="176" t="s">
        <v>178</v>
      </c>
      <c r="C9" s="179">
        <f>SUM(C10:C14)</f>
        <v>0</v>
      </c>
    </row>
    <row r="10" spans="1:3" ht="11.25">
      <c r="A10" s="186">
        <v>4320</v>
      </c>
      <c r="B10" s="177" t="s">
        <v>179</v>
      </c>
      <c r="C10" s="180"/>
    </row>
    <row r="11" spans="1:3" ht="22.5">
      <c r="A11" s="186">
        <v>4330</v>
      </c>
      <c r="B11" s="177" t="s">
        <v>180</v>
      </c>
      <c r="C11" s="180"/>
    </row>
    <row r="12" spans="1:3" ht="11.25">
      <c r="A12" s="186">
        <v>4340</v>
      </c>
      <c r="B12" s="177" t="s">
        <v>181</v>
      </c>
      <c r="C12" s="180"/>
    </row>
    <row r="13" spans="1:3" ht="11.25">
      <c r="A13" s="186">
        <v>4399</v>
      </c>
      <c r="B13" s="177" t="s">
        <v>182</v>
      </c>
      <c r="C13" s="180"/>
    </row>
    <row r="14" spans="1:3" ht="11.25">
      <c r="A14" s="187">
        <v>4400</v>
      </c>
      <c r="B14" s="177" t="s">
        <v>183</v>
      </c>
      <c r="C14" s="180"/>
    </row>
    <row r="15" spans="1:3" ht="11.25">
      <c r="A15" s="188">
        <v>900003</v>
      </c>
      <c r="B15" s="176" t="s">
        <v>184</v>
      </c>
      <c r="C15" s="179">
        <f>SUM(C16:C19)</f>
        <v>0</v>
      </c>
    </row>
    <row r="16" spans="1:3" ht="11.25">
      <c r="A16" s="190">
        <v>52</v>
      </c>
      <c r="B16" s="177" t="s">
        <v>185</v>
      </c>
      <c r="C16" s="180"/>
    </row>
    <row r="17" spans="1:3" ht="11.25">
      <c r="A17" s="190">
        <v>62</v>
      </c>
      <c r="B17" s="177" t="s">
        <v>186</v>
      </c>
      <c r="C17" s="180"/>
    </row>
    <row r="18" spans="1:3" ht="11.25">
      <c r="A18" s="193" t="s">
        <v>200</v>
      </c>
      <c r="B18" s="177" t="s">
        <v>187</v>
      </c>
      <c r="C18" s="180"/>
    </row>
    <row r="19" spans="1:3" ht="11.25">
      <c r="A19" s="187">
        <v>4500</v>
      </c>
      <c r="B19" s="178" t="s">
        <v>195</v>
      </c>
      <c r="C19" s="180"/>
    </row>
    <row r="20" spans="1:3" ht="11.25">
      <c r="A20" s="406">
        <v>900004</v>
      </c>
      <c r="B20" s="175" t="s">
        <v>188</v>
      </c>
      <c r="C20" s="179">
        <f>+C8+C9-C15</f>
        <v>0</v>
      </c>
    </row>
    <row r="21" spans="1:3" ht="11.25">
      <c r="A21" s="18"/>
      <c r="B21" s="18"/>
      <c r="C21" s="18"/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0.7109375" style="167" customWidth="1"/>
    <col min="2" max="2" width="50.7109375" style="167" customWidth="1"/>
    <col min="3" max="3" width="17.7109375" style="9" customWidth="1"/>
    <col min="4" max="16384" width="11.421875" style="167" customWidth="1"/>
  </cols>
  <sheetData>
    <row r="1" ht="11.25">
      <c r="A1" s="57" t="s">
        <v>43</v>
      </c>
    </row>
    <row r="2" ht="11.25">
      <c r="A2" s="57"/>
    </row>
    <row r="3" spans="1:3" s="205" customFormat="1" ht="11.25">
      <c r="A3" s="57"/>
      <c r="C3" s="9"/>
    </row>
    <row r="4" ht="11.25">
      <c r="A4" s="57"/>
    </row>
    <row r="5" spans="1:3" ht="11.25" customHeight="1">
      <c r="A5" s="402" t="s">
        <v>190</v>
      </c>
      <c r="B5" s="403"/>
      <c r="C5" s="409" t="s">
        <v>207</v>
      </c>
    </row>
    <row r="6" spans="1:3" ht="11.25" customHeight="1">
      <c r="A6" s="208"/>
      <c r="B6" s="209"/>
      <c r="C6" s="210"/>
    </row>
    <row r="7" spans="1:3" ht="15" customHeight="1">
      <c r="A7" s="336" t="s">
        <v>46</v>
      </c>
      <c r="B7" s="405" t="s">
        <v>47</v>
      </c>
      <c r="C7" s="341" t="s">
        <v>54</v>
      </c>
    </row>
    <row r="8" spans="1:3" ht="11.25">
      <c r="A8" s="192">
        <v>900001</v>
      </c>
      <c r="B8" s="182" t="s">
        <v>154</v>
      </c>
      <c r="C8" s="185">
        <v>0</v>
      </c>
    </row>
    <row r="9" spans="1:3" ht="11.25">
      <c r="A9" s="192">
        <v>900002</v>
      </c>
      <c r="B9" s="182" t="s">
        <v>155</v>
      </c>
      <c r="C9" s="185">
        <f>SUM(C10:C26)</f>
        <v>0</v>
      </c>
    </row>
    <row r="10" spans="1:3" ht="11.25">
      <c r="A10" s="186">
        <v>5100</v>
      </c>
      <c r="B10" s="183" t="s">
        <v>156</v>
      </c>
      <c r="C10" s="181"/>
    </row>
    <row r="11" spans="1:3" ht="11.25">
      <c r="A11" s="186">
        <v>5200</v>
      </c>
      <c r="B11" s="183" t="s">
        <v>157</v>
      </c>
      <c r="C11" s="181"/>
    </row>
    <row r="12" spans="1:3" ht="11.25">
      <c r="A12" s="186">
        <v>5300</v>
      </c>
      <c r="B12" s="183" t="s">
        <v>158</v>
      </c>
      <c r="C12" s="181"/>
    </row>
    <row r="13" spans="1:3" ht="11.25">
      <c r="A13" s="186">
        <v>5400</v>
      </c>
      <c r="B13" s="183" t="s">
        <v>159</v>
      </c>
      <c r="C13" s="181"/>
    </row>
    <row r="14" spans="1:3" ht="11.25">
      <c r="A14" s="186">
        <v>5500</v>
      </c>
      <c r="B14" s="183" t="s">
        <v>160</v>
      </c>
      <c r="C14" s="181"/>
    </row>
    <row r="15" spans="1:3" ht="11.25">
      <c r="A15" s="186">
        <v>5600</v>
      </c>
      <c r="B15" s="183" t="s">
        <v>161</v>
      </c>
      <c r="C15" s="181"/>
    </row>
    <row r="16" spans="1:3" ht="11.25">
      <c r="A16" s="186">
        <v>5700</v>
      </c>
      <c r="B16" s="183" t="s">
        <v>162</v>
      </c>
      <c r="C16" s="181"/>
    </row>
    <row r="17" spans="1:3" ht="11.25">
      <c r="A17" s="186" t="s">
        <v>205</v>
      </c>
      <c r="B17" s="183" t="s">
        <v>163</v>
      </c>
      <c r="C17" s="181"/>
    </row>
    <row r="18" spans="1:3" ht="11.25">
      <c r="A18" s="186">
        <v>5900</v>
      </c>
      <c r="B18" s="183" t="s">
        <v>164</v>
      </c>
      <c r="C18" s="181"/>
    </row>
    <row r="19" spans="1:3" ht="11.25">
      <c r="A19" s="190">
        <v>6200</v>
      </c>
      <c r="B19" s="183" t="s">
        <v>165</v>
      </c>
      <c r="C19" s="181"/>
    </row>
    <row r="20" spans="1:3" ht="11.25">
      <c r="A20" s="190">
        <v>7200</v>
      </c>
      <c r="B20" s="183" t="s">
        <v>166</v>
      </c>
      <c r="C20" s="181"/>
    </row>
    <row r="21" spans="1:3" ht="11.25">
      <c r="A21" s="190">
        <v>7300</v>
      </c>
      <c r="B21" s="183" t="s">
        <v>167</v>
      </c>
      <c r="C21" s="181"/>
    </row>
    <row r="22" spans="1:3" ht="11.25">
      <c r="A22" s="190">
        <v>7500</v>
      </c>
      <c r="B22" s="183" t="s">
        <v>168</v>
      </c>
      <c r="C22" s="181"/>
    </row>
    <row r="23" spans="1:3" ht="11.25">
      <c r="A23" s="190">
        <v>7900</v>
      </c>
      <c r="B23" s="183" t="s">
        <v>169</v>
      </c>
      <c r="C23" s="181"/>
    </row>
    <row r="24" spans="1:3" ht="11.25">
      <c r="A24" s="190">
        <v>9100</v>
      </c>
      <c r="B24" s="183" t="s">
        <v>194</v>
      </c>
      <c r="C24" s="181"/>
    </row>
    <row r="25" spans="1:3" ht="11.25">
      <c r="A25" s="190">
        <v>9900</v>
      </c>
      <c r="B25" s="183" t="s">
        <v>170</v>
      </c>
      <c r="C25" s="181"/>
    </row>
    <row r="26" spans="1:3" ht="11.25">
      <c r="A26" s="190">
        <v>7400</v>
      </c>
      <c r="B26" s="184" t="s">
        <v>196</v>
      </c>
      <c r="C26" s="181"/>
    </row>
    <row r="27" spans="1:3" ht="11.25">
      <c r="A27" s="192">
        <v>900003</v>
      </c>
      <c r="B27" s="182" t="s">
        <v>199</v>
      </c>
      <c r="C27" s="185">
        <f>SUM(C28:C34)</f>
        <v>0</v>
      </c>
    </row>
    <row r="28" spans="1:3" ht="22.5">
      <c r="A28" s="186">
        <v>5510</v>
      </c>
      <c r="B28" s="183" t="s">
        <v>171</v>
      </c>
      <c r="C28" s="181"/>
    </row>
    <row r="29" spans="1:3" ht="11.25">
      <c r="A29" s="186">
        <v>5520</v>
      </c>
      <c r="B29" s="183" t="s">
        <v>172</v>
      </c>
      <c r="C29" s="181"/>
    </row>
    <row r="30" spans="1:3" ht="11.25">
      <c r="A30" s="186">
        <v>5530</v>
      </c>
      <c r="B30" s="183" t="s">
        <v>173</v>
      </c>
      <c r="C30" s="181"/>
    </row>
    <row r="31" spans="1:3" ht="22.5">
      <c r="A31" s="186">
        <v>5540</v>
      </c>
      <c r="B31" s="183" t="s">
        <v>174</v>
      </c>
      <c r="C31" s="181"/>
    </row>
    <row r="32" spans="1:3" ht="11.25">
      <c r="A32" s="186">
        <v>5550</v>
      </c>
      <c r="B32" s="183" t="s">
        <v>175</v>
      </c>
      <c r="C32" s="181"/>
    </row>
    <row r="33" spans="1:3" ht="11.25">
      <c r="A33" s="186">
        <v>5590</v>
      </c>
      <c r="B33" s="183" t="s">
        <v>197</v>
      </c>
      <c r="C33" s="181"/>
    </row>
    <row r="34" spans="1:3" ht="11.25">
      <c r="A34" s="190">
        <v>5600</v>
      </c>
      <c r="B34" s="184" t="s">
        <v>198</v>
      </c>
      <c r="C34" s="407"/>
    </row>
    <row r="35" spans="1:3" ht="11.25">
      <c r="A35" s="408">
        <v>900004</v>
      </c>
      <c r="B35" s="182" t="s">
        <v>176</v>
      </c>
      <c r="C35" s="364">
        <f>+C8-C9+C27</f>
        <v>0</v>
      </c>
    </row>
    <row r="36" spans="1:3" ht="11.25">
      <c r="A36" s="18"/>
      <c r="B36" s="18"/>
      <c r="C36" s="19"/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100" zoomScalePageLayoutView="0" workbookViewId="0" topLeftCell="A1">
      <selection activeCell="E13" sqref="E13"/>
    </sheetView>
  </sheetViews>
  <sheetFormatPr defaultColWidth="11.421875" defaultRowHeight="15"/>
  <cols>
    <col min="1" max="1" width="13.00390625" style="8" customWidth="1"/>
    <col min="2" max="2" width="53.57421875" style="8" customWidth="1"/>
    <col min="3" max="3" width="18.7109375" style="8" bestFit="1" customWidth="1"/>
    <col min="4" max="4" width="17.00390625" style="8" bestFit="1" customWidth="1"/>
    <col min="5" max="5" width="9.140625" style="8" bestFit="1" customWidth="1"/>
    <col min="6" max="16384" width="11.421875" style="8" customWidth="1"/>
  </cols>
  <sheetData>
    <row r="1" ht="11.25">
      <c r="E1" s="7" t="s">
        <v>44</v>
      </c>
    </row>
    <row r="2" ht="15" customHeight="1">
      <c r="A2" s="281" t="s">
        <v>40</v>
      </c>
    </row>
    <row r="3" ht="11.25">
      <c r="A3" s="3"/>
    </row>
    <row r="4" s="97" customFormat="1" ht="12.75">
      <c r="A4" s="282" t="s">
        <v>121</v>
      </c>
    </row>
    <row r="5" spans="1:8" s="97" customFormat="1" ht="34.5" customHeight="1">
      <c r="A5" s="328" t="s">
        <v>122</v>
      </c>
      <c r="B5" s="328"/>
      <c r="C5" s="328"/>
      <c r="D5" s="328"/>
      <c r="E5" s="328"/>
      <c r="F5" s="328"/>
      <c r="H5" s="99"/>
    </row>
    <row r="6" spans="1:8" s="97" customFormat="1" ht="11.25">
      <c r="A6" s="98"/>
      <c r="B6" s="98"/>
      <c r="C6" s="98"/>
      <c r="D6" s="98"/>
      <c r="H6" s="99"/>
    </row>
    <row r="7" spans="1:4" s="97" customFormat="1" ht="12.75">
      <c r="A7" s="99" t="s">
        <v>123</v>
      </c>
      <c r="B7" s="99"/>
      <c r="C7" s="99"/>
      <c r="D7" s="99"/>
    </row>
    <row r="8" spans="1:4" s="97" customFormat="1" ht="11.25">
      <c r="A8" s="99"/>
      <c r="B8" s="99"/>
      <c r="C8" s="99"/>
      <c r="D8" s="99"/>
    </row>
    <row r="9" spans="1:4" s="97" customFormat="1" ht="12.75">
      <c r="A9" s="269" t="s">
        <v>124</v>
      </c>
      <c r="B9" s="99"/>
      <c r="C9" s="99"/>
      <c r="D9" s="99"/>
    </row>
    <row r="10" spans="1:4" s="97" customFormat="1" ht="12.75">
      <c r="A10" s="269"/>
      <c r="B10" s="99"/>
      <c r="C10" s="99"/>
      <c r="D10" s="99"/>
    </row>
    <row r="11" spans="1:4" s="97" customFormat="1" ht="12.75">
      <c r="A11" s="271">
        <v>7000</v>
      </c>
      <c r="B11" s="270" t="s">
        <v>332</v>
      </c>
      <c r="C11" s="99"/>
      <c r="D11" s="99"/>
    </row>
    <row r="12" spans="1:4" s="97" customFormat="1" ht="12.75">
      <c r="A12" s="271"/>
      <c r="B12" s="270"/>
      <c r="C12" s="99"/>
      <c r="D12" s="99"/>
    </row>
    <row r="13" spans="1:5" s="97" customFormat="1" ht="11.25">
      <c r="A13" s="102" t="s">
        <v>46</v>
      </c>
      <c r="B13" s="102" t="s">
        <v>47</v>
      </c>
      <c r="C13" s="102" t="s">
        <v>75</v>
      </c>
      <c r="D13" s="102" t="s">
        <v>76</v>
      </c>
      <c r="E13" s="102" t="s">
        <v>77</v>
      </c>
    </row>
    <row r="14" spans="1:5" s="97" customFormat="1" ht="11.25">
      <c r="A14" s="272">
        <v>7100</v>
      </c>
      <c r="B14" s="273" t="s">
        <v>300</v>
      </c>
      <c r="C14" s="274"/>
      <c r="D14" s="274"/>
      <c r="E14" s="275"/>
    </row>
    <row r="15" spans="1:5" s="97" customFormat="1" ht="11.25">
      <c r="A15" s="266">
        <v>7110</v>
      </c>
      <c r="B15" s="276" t="s">
        <v>301</v>
      </c>
      <c r="C15" s="274"/>
      <c r="D15" s="274"/>
      <c r="E15" s="275"/>
    </row>
    <row r="16" spans="1:5" s="97" customFormat="1" ht="11.25">
      <c r="A16" s="266">
        <v>7120</v>
      </c>
      <c r="B16" s="276" t="s">
        <v>302</v>
      </c>
      <c r="C16" s="274"/>
      <c r="D16" s="274"/>
      <c r="E16" s="275"/>
    </row>
    <row r="17" spans="1:5" s="97" customFormat="1" ht="11.25">
      <c r="A17" s="266">
        <v>7130</v>
      </c>
      <c r="B17" s="276" t="s">
        <v>303</v>
      </c>
      <c r="C17" s="274"/>
      <c r="D17" s="274"/>
      <c r="E17" s="275"/>
    </row>
    <row r="18" spans="1:5" s="97" customFormat="1" ht="22.5">
      <c r="A18" s="266">
        <v>7140</v>
      </c>
      <c r="B18" s="276" t="s">
        <v>304</v>
      </c>
      <c r="C18" s="274"/>
      <c r="D18" s="274"/>
      <c r="E18" s="275"/>
    </row>
    <row r="19" spans="1:5" s="97" customFormat="1" ht="22.5">
      <c r="A19" s="266">
        <v>7150</v>
      </c>
      <c r="B19" s="276" t="s">
        <v>305</v>
      </c>
      <c r="C19" s="274"/>
      <c r="D19" s="274"/>
      <c r="E19" s="275"/>
    </row>
    <row r="20" spans="1:5" s="97" customFormat="1" ht="11.25">
      <c r="A20" s="266">
        <v>7160</v>
      </c>
      <c r="B20" s="276" t="s">
        <v>306</v>
      </c>
      <c r="C20" s="274"/>
      <c r="D20" s="274"/>
      <c r="E20" s="275"/>
    </row>
    <row r="21" spans="1:5" s="97" customFormat="1" ht="11.25">
      <c r="A21" s="272">
        <v>7200</v>
      </c>
      <c r="B21" s="273" t="s">
        <v>307</v>
      </c>
      <c r="C21" s="274"/>
      <c r="D21" s="274"/>
      <c r="E21" s="275"/>
    </row>
    <row r="22" spans="1:5" s="97" customFormat="1" ht="22.5">
      <c r="A22" s="266">
        <v>7210</v>
      </c>
      <c r="B22" s="276" t="s">
        <v>308</v>
      </c>
      <c r="C22" s="274"/>
      <c r="D22" s="274"/>
      <c r="E22" s="275"/>
    </row>
    <row r="23" spans="1:5" s="97" customFormat="1" ht="22.5">
      <c r="A23" s="266">
        <v>7220</v>
      </c>
      <c r="B23" s="276" t="s">
        <v>309</v>
      </c>
      <c r="C23" s="274"/>
      <c r="D23" s="274"/>
      <c r="E23" s="275"/>
    </row>
    <row r="24" spans="1:5" s="97" customFormat="1" ht="12.75" customHeight="1">
      <c r="A24" s="266">
        <v>7230</v>
      </c>
      <c r="B24" s="277" t="s">
        <v>310</v>
      </c>
      <c r="C24" s="275"/>
      <c r="D24" s="275"/>
      <c r="E24" s="275"/>
    </row>
    <row r="25" spans="1:5" s="97" customFormat="1" ht="22.5">
      <c r="A25" s="266">
        <v>7240</v>
      </c>
      <c r="B25" s="277" t="s">
        <v>311</v>
      </c>
      <c r="C25" s="275"/>
      <c r="D25" s="275"/>
      <c r="E25" s="275"/>
    </row>
    <row r="26" spans="1:5" s="97" customFormat="1" ht="22.5">
      <c r="A26" s="266">
        <v>7250</v>
      </c>
      <c r="B26" s="277" t="s">
        <v>312</v>
      </c>
      <c r="C26" s="275"/>
      <c r="D26" s="275"/>
      <c r="E26" s="275"/>
    </row>
    <row r="27" spans="1:5" s="97" customFormat="1" ht="22.5">
      <c r="A27" s="266">
        <v>7260</v>
      </c>
      <c r="B27" s="277" t="s">
        <v>313</v>
      </c>
      <c r="C27" s="275"/>
      <c r="D27" s="275"/>
      <c r="E27" s="275"/>
    </row>
    <row r="28" spans="1:5" s="97" customFormat="1" ht="11.25">
      <c r="A28" s="272">
        <v>7300</v>
      </c>
      <c r="B28" s="278" t="s">
        <v>314</v>
      </c>
      <c r="C28" s="275"/>
      <c r="D28" s="275"/>
      <c r="E28" s="275"/>
    </row>
    <row r="29" spans="1:5" s="97" customFormat="1" ht="11.25">
      <c r="A29" s="266">
        <v>7310</v>
      </c>
      <c r="B29" s="277" t="s">
        <v>315</v>
      </c>
      <c r="C29" s="275"/>
      <c r="D29" s="275"/>
      <c r="E29" s="275"/>
    </row>
    <row r="30" spans="1:5" s="97" customFormat="1" ht="11.25">
      <c r="A30" s="266">
        <v>7320</v>
      </c>
      <c r="B30" s="277" t="s">
        <v>316</v>
      </c>
      <c r="C30" s="275"/>
      <c r="D30" s="275"/>
      <c r="E30" s="275"/>
    </row>
    <row r="31" spans="1:5" s="97" customFormat="1" ht="11.25">
      <c r="A31" s="266">
        <v>7330</v>
      </c>
      <c r="B31" s="277" t="s">
        <v>317</v>
      </c>
      <c r="C31" s="275"/>
      <c r="D31" s="275"/>
      <c r="E31" s="275"/>
    </row>
    <row r="32" spans="1:5" s="97" customFormat="1" ht="11.25">
      <c r="A32" s="266">
        <v>7340</v>
      </c>
      <c r="B32" s="277" t="s">
        <v>318</v>
      </c>
      <c r="C32" s="275"/>
      <c r="D32" s="275"/>
      <c r="E32" s="275"/>
    </row>
    <row r="33" spans="1:5" s="97" customFormat="1" ht="11.25">
      <c r="A33" s="266">
        <v>7350</v>
      </c>
      <c r="B33" s="277" t="s">
        <v>319</v>
      </c>
      <c r="C33" s="275"/>
      <c r="D33" s="275"/>
      <c r="E33" s="275"/>
    </row>
    <row r="34" spans="1:5" s="97" customFormat="1" ht="11.25">
      <c r="A34" s="266">
        <v>7360</v>
      </c>
      <c r="B34" s="277" t="s">
        <v>320</v>
      </c>
      <c r="C34" s="275"/>
      <c r="D34" s="275"/>
      <c r="E34" s="275"/>
    </row>
    <row r="35" spans="1:5" s="97" customFormat="1" ht="11.25">
      <c r="A35" s="272">
        <v>7400</v>
      </c>
      <c r="B35" s="278" t="s">
        <v>321</v>
      </c>
      <c r="C35" s="275"/>
      <c r="D35" s="275"/>
      <c r="E35" s="275"/>
    </row>
    <row r="36" spans="1:5" s="97" customFormat="1" ht="11.25">
      <c r="A36" s="266">
        <v>7410</v>
      </c>
      <c r="B36" s="277" t="s">
        <v>322</v>
      </c>
      <c r="C36" s="275"/>
      <c r="D36" s="275"/>
      <c r="E36" s="275"/>
    </row>
    <row r="37" spans="1:5" s="97" customFormat="1" ht="11.25">
      <c r="A37" s="266">
        <v>7420</v>
      </c>
      <c r="B37" s="277" t="s">
        <v>323</v>
      </c>
      <c r="C37" s="275"/>
      <c r="D37" s="275"/>
      <c r="E37" s="275"/>
    </row>
    <row r="38" spans="1:5" s="97" customFormat="1" ht="22.5">
      <c r="A38" s="272">
        <v>7500</v>
      </c>
      <c r="B38" s="278" t="s">
        <v>324</v>
      </c>
      <c r="C38" s="275"/>
      <c r="D38" s="275"/>
      <c r="E38" s="275"/>
    </row>
    <row r="39" spans="1:5" s="97" customFormat="1" ht="22.5">
      <c r="A39" s="266">
        <v>7510</v>
      </c>
      <c r="B39" s="277" t="s">
        <v>325</v>
      </c>
      <c r="C39" s="275"/>
      <c r="D39" s="275"/>
      <c r="E39" s="275"/>
    </row>
    <row r="40" spans="1:5" s="97" customFormat="1" ht="22.5">
      <c r="A40" s="266">
        <v>7520</v>
      </c>
      <c r="B40" s="277" t="s">
        <v>326</v>
      </c>
      <c r="C40" s="275"/>
      <c r="D40" s="275"/>
      <c r="E40" s="275"/>
    </row>
    <row r="41" spans="1:5" s="97" customFormat="1" ht="11.25">
      <c r="A41" s="272">
        <v>7600</v>
      </c>
      <c r="B41" s="278" t="s">
        <v>327</v>
      </c>
      <c r="C41" s="275"/>
      <c r="D41" s="275"/>
      <c r="E41" s="275"/>
    </row>
    <row r="42" spans="1:5" s="97" customFormat="1" ht="11.25">
      <c r="A42" s="266">
        <v>7610</v>
      </c>
      <c r="B42" s="276" t="s">
        <v>328</v>
      </c>
      <c r="C42" s="274"/>
      <c r="D42" s="274"/>
      <c r="E42" s="275"/>
    </row>
    <row r="43" spans="1:5" s="97" customFormat="1" ht="11.25">
      <c r="A43" s="266">
        <v>7620</v>
      </c>
      <c r="B43" s="276" t="s">
        <v>329</v>
      </c>
      <c r="C43" s="274"/>
      <c r="D43" s="274"/>
      <c r="E43" s="275"/>
    </row>
    <row r="44" spans="1:5" s="97" customFormat="1" ht="11.25">
      <c r="A44" s="266">
        <v>7630</v>
      </c>
      <c r="B44" s="276" t="s">
        <v>330</v>
      </c>
      <c r="C44" s="274"/>
      <c r="D44" s="274"/>
      <c r="E44" s="275"/>
    </row>
    <row r="45" spans="1:5" s="97" customFormat="1" ht="11.25">
      <c r="A45" s="266">
        <v>7640</v>
      </c>
      <c r="B45" s="277" t="s">
        <v>331</v>
      </c>
      <c r="C45" s="275"/>
      <c r="D45" s="275"/>
      <c r="E45" s="275"/>
    </row>
    <row r="46" spans="1:5" s="97" customFormat="1" ht="11.25">
      <c r="A46" s="266"/>
      <c r="B46" s="277"/>
      <c r="C46" s="275"/>
      <c r="D46" s="275"/>
      <c r="E46" s="275"/>
    </row>
    <row r="47" spans="1:5" s="97" customFormat="1" ht="11.25">
      <c r="A47" s="272" t="s">
        <v>333</v>
      </c>
      <c r="B47" s="279" t="s">
        <v>334</v>
      </c>
      <c r="C47" s="275"/>
      <c r="D47" s="275"/>
      <c r="E47" s="275"/>
    </row>
    <row r="48" spans="1:5" s="97" customFormat="1" ht="11.25">
      <c r="A48" s="266" t="s">
        <v>335</v>
      </c>
      <c r="B48" s="280" t="s">
        <v>336</v>
      </c>
      <c r="C48" s="275"/>
      <c r="D48" s="275"/>
      <c r="E48" s="275"/>
    </row>
    <row r="49" spans="1:5" s="97" customFormat="1" ht="11.25">
      <c r="A49" s="266" t="s">
        <v>337</v>
      </c>
      <c r="B49" s="280" t="s">
        <v>338</v>
      </c>
      <c r="C49" s="275"/>
      <c r="D49" s="275"/>
      <c r="E49" s="275"/>
    </row>
    <row r="50" spans="1:5" s="97" customFormat="1" ht="11.25">
      <c r="A50" s="266" t="s">
        <v>339</v>
      </c>
      <c r="B50" s="280" t="s">
        <v>340</v>
      </c>
      <c r="C50" s="275"/>
      <c r="D50" s="275"/>
      <c r="E50" s="275"/>
    </row>
    <row r="51" spans="1:5" s="97" customFormat="1" ht="11.25">
      <c r="A51" s="266" t="s">
        <v>341</v>
      </c>
      <c r="B51" s="280" t="s">
        <v>342</v>
      </c>
      <c r="C51" s="275"/>
      <c r="D51" s="275"/>
      <c r="E51" s="275"/>
    </row>
    <row r="52" spans="1:5" s="97" customFormat="1" ht="11.25">
      <c r="A52" s="266" t="s">
        <v>343</v>
      </c>
      <c r="B52" s="280" t="s">
        <v>344</v>
      </c>
      <c r="C52" s="275"/>
      <c r="D52" s="275"/>
      <c r="E52" s="275"/>
    </row>
    <row r="53" spans="1:5" s="97" customFormat="1" ht="11.25">
      <c r="A53" s="266" t="s">
        <v>345</v>
      </c>
      <c r="B53" s="280" t="s">
        <v>346</v>
      </c>
      <c r="C53" s="275"/>
      <c r="D53" s="275"/>
      <c r="E53" s="275"/>
    </row>
    <row r="54" spans="1:2" s="97" customFormat="1" ht="12">
      <c r="A54" s="257" t="s">
        <v>283</v>
      </c>
      <c r="B54" s="110"/>
    </row>
    <row r="55" spans="1:2" s="97" customFormat="1" ht="11.25">
      <c r="A55" s="99"/>
      <c r="B55" s="110"/>
    </row>
    <row r="56" spans="1:2" s="97" customFormat="1" ht="12.75">
      <c r="A56" s="258" t="s">
        <v>347</v>
      </c>
      <c r="B56" s="110"/>
    </row>
    <row r="57" s="97" customFormat="1" ht="12.75">
      <c r="A57" s="258"/>
    </row>
    <row r="58" spans="1:2" s="97" customFormat="1" ht="12.75">
      <c r="A58" s="271">
        <v>8000</v>
      </c>
      <c r="B58" s="270" t="s">
        <v>285</v>
      </c>
    </row>
    <row r="59" spans="2:8" s="97" customFormat="1" ht="11.25">
      <c r="B59" s="327" t="s">
        <v>125</v>
      </c>
      <c r="C59" s="327"/>
      <c r="D59" s="327"/>
      <c r="E59" s="327"/>
      <c r="H59" s="100"/>
    </row>
    <row r="60" spans="1:8" s="97" customFormat="1" ht="11.25">
      <c r="A60" s="101" t="s">
        <v>46</v>
      </c>
      <c r="B60" s="101" t="s">
        <v>47</v>
      </c>
      <c r="C60" s="102" t="s">
        <v>75</v>
      </c>
      <c r="D60" s="102" t="s">
        <v>76</v>
      </c>
      <c r="E60" s="102" t="s">
        <v>77</v>
      </c>
      <c r="H60" s="100"/>
    </row>
    <row r="61" spans="1:8" s="97" customFormat="1" ht="11.25">
      <c r="A61" s="263">
        <v>8100</v>
      </c>
      <c r="B61" s="264" t="s">
        <v>286</v>
      </c>
      <c r="C61" s="104"/>
      <c r="D61" s="102"/>
      <c r="E61" s="102"/>
      <c r="H61" s="100"/>
    </row>
    <row r="62" spans="1:8" s="97" customFormat="1" ht="11.25">
      <c r="A62" s="259">
        <v>8110</v>
      </c>
      <c r="B62" s="103" t="s">
        <v>287</v>
      </c>
      <c r="C62" s="104"/>
      <c r="D62" s="102"/>
      <c r="E62" s="102"/>
      <c r="F62" s="100"/>
      <c r="H62" s="100"/>
    </row>
    <row r="63" spans="1:8" s="97" customFormat="1" ht="11.25">
      <c r="A63" s="259">
        <v>8120</v>
      </c>
      <c r="B63" s="103" t="s">
        <v>288</v>
      </c>
      <c r="C63" s="104"/>
      <c r="D63" s="102"/>
      <c r="E63" s="102"/>
      <c r="F63" s="100"/>
      <c r="H63" s="100"/>
    </row>
    <row r="64" spans="1:8" s="97" customFormat="1" ht="11.25">
      <c r="A64" s="260">
        <v>8130</v>
      </c>
      <c r="B64" s="103" t="s">
        <v>289</v>
      </c>
      <c r="C64" s="104"/>
      <c r="D64" s="102"/>
      <c r="E64" s="102"/>
      <c r="F64" s="100"/>
      <c r="H64" s="100"/>
    </row>
    <row r="65" spans="1:8" s="97" customFormat="1" ht="11.25">
      <c r="A65" s="260">
        <v>8140</v>
      </c>
      <c r="B65" s="103" t="s">
        <v>290</v>
      </c>
      <c r="C65" s="104"/>
      <c r="D65" s="102"/>
      <c r="E65" s="102"/>
      <c r="F65" s="100"/>
      <c r="H65" s="100"/>
    </row>
    <row r="66" spans="1:8" s="97" customFormat="1" ht="11.25">
      <c r="A66" s="260">
        <v>8150</v>
      </c>
      <c r="B66" s="103" t="s">
        <v>291</v>
      </c>
      <c r="C66" s="104"/>
      <c r="D66" s="102"/>
      <c r="E66" s="102"/>
      <c r="F66" s="100"/>
      <c r="H66" s="100"/>
    </row>
    <row r="67" spans="1:8" s="97" customFormat="1" ht="11.25">
      <c r="A67" s="265">
        <v>8200</v>
      </c>
      <c r="B67" s="264" t="s">
        <v>292</v>
      </c>
      <c r="C67" s="104"/>
      <c r="D67" s="102"/>
      <c r="E67" s="102"/>
      <c r="F67" s="100"/>
      <c r="G67" s="100"/>
      <c r="H67" s="100"/>
    </row>
    <row r="68" spans="1:8" s="97" customFormat="1" ht="11.25">
      <c r="A68" s="260">
        <v>8210</v>
      </c>
      <c r="B68" s="103" t="s">
        <v>293</v>
      </c>
      <c r="C68" s="104"/>
      <c r="D68" s="102"/>
      <c r="E68" s="102"/>
      <c r="F68" s="100"/>
      <c r="G68" s="100"/>
      <c r="H68" s="100"/>
    </row>
    <row r="69" spans="1:8" s="97" customFormat="1" ht="11.25">
      <c r="A69" s="260">
        <v>8220</v>
      </c>
      <c r="B69" s="103" t="s">
        <v>294</v>
      </c>
      <c r="C69" s="104"/>
      <c r="D69" s="102"/>
      <c r="E69" s="102"/>
      <c r="F69" s="100"/>
      <c r="G69" s="100"/>
      <c r="H69" s="100"/>
    </row>
    <row r="70" spans="1:8" s="97" customFormat="1" ht="11.25">
      <c r="A70" s="260">
        <v>8230</v>
      </c>
      <c r="B70" s="103" t="s">
        <v>295</v>
      </c>
      <c r="C70" s="104"/>
      <c r="D70" s="102"/>
      <c r="E70" s="102"/>
      <c r="F70" s="100"/>
      <c r="G70" s="100"/>
      <c r="H70" s="100"/>
    </row>
    <row r="71" spans="1:8" s="97" customFormat="1" ht="11.25">
      <c r="A71" s="260">
        <v>8240</v>
      </c>
      <c r="B71" s="103" t="s">
        <v>296</v>
      </c>
      <c r="C71" s="104"/>
      <c r="D71" s="102"/>
      <c r="E71" s="102"/>
      <c r="F71" s="100"/>
      <c r="G71" s="100"/>
      <c r="H71" s="100"/>
    </row>
    <row r="72" spans="1:8" s="97" customFormat="1" ht="11.25">
      <c r="A72" s="261">
        <v>8250</v>
      </c>
      <c r="B72" s="105" t="s">
        <v>297</v>
      </c>
      <c r="C72" s="106"/>
      <c r="D72" s="101"/>
      <c r="E72" s="101"/>
      <c r="F72" s="100"/>
      <c r="G72" s="100"/>
      <c r="H72" s="100"/>
    </row>
    <row r="73" spans="1:8" s="97" customFormat="1" ht="11.25">
      <c r="A73" s="262">
        <v>8260</v>
      </c>
      <c r="B73" s="107" t="s">
        <v>298</v>
      </c>
      <c r="C73" s="102"/>
      <c r="D73" s="102"/>
      <c r="E73" s="102"/>
      <c r="F73" s="100"/>
      <c r="G73" s="100"/>
      <c r="H73" s="100"/>
    </row>
    <row r="74" spans="1:8" s="97" customFormat="1" ht="11.25">
      <c r="A74" s="266">
        <v>8270</v>
      </c>
      <c r="B74" s="267" t="s">
        <v>299</v>
      </c>
      <c r="C74" s="268"/>
      <c r="D74" s="268"/>
      <c r="E74" s="268"/>
      <c r="F74" s="100"/>
      <c r="G74" s="100"/>
      <c r="H74" s="100"/>
    </row>
    <row r="75" ht="12">
      <c r="A75" s="257" t="s">
        <v>284</v>
      </c>
    </row>
  </sheetData>
  <sheetProtection/>
  <mergeCells count="2">
    <mergeCell ref="B59:E59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SheetLayoutView="90" zoomScalePageLayoutView="0" workbookViewId="0" topLeftCell="A1">
      <selection activeCell="A11" sqref="A11:E11"/>
    </sheetView>
  </sheetViews>
  <sheetFormatPr defaultColWidth="11.421875" defaultRowHeight="15"/>
  <cols>
    <col min="1" max="1" width="20.7109375" style="18" customWidth="1"/>
    <col min="2" max="2" width="50.7109375" style="18" customWidth="1"/>
    <col min="3" max="3" width="17.7109375" style="19" customWidth="1"/>
    <col min="4" max="5" width="17.7109375" style="131" customWidth="1"/>
    <col min="6" max="6" width="14.7109375" style="18" customWidth="1"/>
    <col min="7" max="16384" width="11.421875" style="18" customWidth="1"/>
  </cols>
  <sheetData>
    <row r="1" spans="1:6" s="8" customFormat="1" ht="11.25">
      <c r="A1" s="3" t="s">
        <v>43</v>
      </c>
      <c r="B1" s="3"/>
      <c r="C1" s="4"/>
      <c r="D1" s="5"/>
      <c r="E1" s="6"/>
      <c r="F1" s="7"/>
    </row>
    <row r="2" spans="1:5" s="8" customFormat="1" ht="11.25">
      <c r="A2" s="3" t="s">
        <v>193</v>
      </c>
      <c r="B2" s="3"/>
      <c r="C2" s="4"/>
      <c r="D2" s="5"/>
      <c r="E2" s="6"/>
    </row>
    <row r="3" spans="3:5" s="8" customFormat="1" ht="11.25"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333" t="s">
        <v>140</v>
      </c>
      <c r="B5" s="334"/>
      <c r="C5" s="9"/>
      <c r="D5" s="4"/>
      <c r="E5" s="335" t="s">
        <v>45</v>
      </c>
    </row>
    <row r="6" spans="1:6" s="8" customFormat="1" ht="11.25">
      <c r="A6" s="12"/>
      <c r="B6" s="12"/>
      <c r="C6" s="13"/>
      <c r="D6" s="3"/>
      <c r="E6" s="4"/>
      <c r="F6" s="3"/>
    </row>
    <row r="7" spans="1:5" ht="15" customHeight="1">
      <c r="A7" s="336" t="s">
        <v>46</v>
      </c>
      <c r="B7" s="337" t="s">
        <v>47</v>
      </c>
      <c r="C7" s="338" t="s">
        <v>48</v>
      </c>
      <c r="D7" s="339" t="s">
        <v>49</v>
      </c>
      <c r="E7" s="338" t="s">
        <v>50</v>
      </c>
    </row>
    <row r="8" spans="1:5" ht="11.25" customHeight="1">
      <c r="A8" s="286" t="str">
        <f>MID(B8,1,9)</f>
        <v>11140000 </v>
      </c>
      <c r="B8" s="293" t="s">
        <v>351</v>
      </c>
      <c r="C8" s="298">
        <v>2020273.7</v>
      </c>
      <c r="D8" s="291"/>
      <c r="E8" s="290">
        <f>+C8</f>
        <v>2020273.7</v>
      </c>
    </row>
    <row r="9" spans="1:5" ht="11.25" customHeight="1">
      <c r="A9" s="286">
        <f>MID(B9,1,9)</f>
      </c>
      <c r="B9" s="283"/>
      <c r="C9" s="284"/>
      <c r="D9" s="285"/>
      <c r="E9" s="284"/>
    </row>
    <row r="10" spans="1:5" ht="11.25" customHeight="1">
      <c r="A10" s="286">
        <f>MID(B10,1,9)</f>
      </c>
      <c r="B10" s="126"/>
      <c r="C10" s="111"/>
      <c r="D10" s="119"/>
      <c r="E10" s="111"/>
    </row>
    <row r="11" spans="1:5" ht="11.25">
      <c r="A11" s="352"/>
      <c r="B11" s="352" t="s">
        <v>213</v>
      </c>
      <c r="C11" s="353">
        <f>SUM(C8:C10)</f>
        <v>2020273.7</v>
      </c>
      <c r="D11" s="351"/>
      <c r="E11" s="353"/>
    </row>
    <row r="12" spans="1:5" ht="11.25">
      <c r="A12" s="127"/>
      <c r="B12" s="127"/>
      <c r="C12" s="128"/>
      <c r="D12" s="127"/>
      <c r="E12" s="128"/>
    </row>
  </sheetData>
  <sheetProtection/>
  <dataValidations count="5">
    <dataValidation allowBlank="1" showInputMessage="1" showErrorMessage="1" prompt="En los casos en que la inversión se localice en dos o mas tipos de instrumentos, se detallará cada una de ellas y el importe invertido." sqref="E7"/>
    <dataValidation allowBlank="1" showInputMessage="1" showErrorMessage="1" prompt="Especificar el tipo de instrumento de inversión: Bondes, Petrobonos, Cetes, Mesa de dinero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"/>
  <sheetViews>
    <sheetView zoomScaleSheetLayoutView="100" zoomScalePageLayoutView="0" workbookViewId="0" topLeftCell="A1">
      <selection activeCell="A14" sqref="A14:G14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1.421875" style="8" customWidth="1"/>
    <col min="10" max="16384" width="11.421875" style="8" customWidth="1"/>
  </cols>
  <sheetData>
    <row r="1" spans="1:7" ht="11.25">
      <c r="A1" s="3" t="s">
        <v>43</v>
      </c>
      <c r="B1" s="3"/>
      <c r="G1" s="26"/>
    </row>
    <row r="2" spans="1:4" ht="11.25">
      <c r="A2" s="3" t="s">
        <v>193</v>
      </c>
      <c r="B2" s="3"/>
      <c r="C2" s="19"/>
      <c r="D2" s="19"/>
    </row>
    <row r="3" spans="2:4" ht="11.25">
      <c r="B3" s="3"/>
      <c r="C3" s="19"/>
      <c r="D3" s="19"/>
    </row>
    <row r="5" spans="1:7" s="29" customFormat="1" ht="11.25" customHeight="1">
      <c r="A5" s="340" t="s">
        <v>141</v>
      </c>
      <c r="B5" s="340"/>
      <c r="C5" s="28"/>
      <c r="D5" s="28"/>
      <c r="E5" s="9"/>
      <c r="F5" s="9"/>
      <c r="G5" s="338" t="s">
        <v>51</v>
      </c>
    </row>
    <row r="6" spans="1:7" ht="11.25">
      <c r="A6" s="12"/>
      <c r="B6" s="12"/>
      <c r="C6" s="4"/>
      <c r="D6" s="4"/>
      <c r="E6" s="4"/>
      <c r="F6" s="4"/>
      <c r="G6" s="4"/>
    </row>
    <row r="7" spans="1:7" ht="15" customHeight="1">
      <c r="A7" s="336" t="s">
        <v>46</v>
      </c>
      <c r="B7" s="341" t="s">
        <v>47</v>
      </c>
      <c r="C7" s="342" t="s">
        <v>48</v>
      </c>
      <c r="D7" s="343">
        <v>2015</v>
      </c>
      <c r="E7" s="344" t="s">
        <v>201</v>
      </c>
      <c r="F7" s="345" t="s">
        <v>152</v>
      </c>
      <c r="G7" s="346" t="s">
        <v>52</v>
      </c>
    </row>
    <row r="8" spans="1:7" ht="11.25">
      <c r="A8" s="288" t="str">
        <f>MID(B8,1,9)</f>
        <v>  1122000</v>
      </c>
      <c r="B8" s="302" t="s">
        <v>365</v>
      </c>
      <c r="C8" s="303">
        <v>8565.85</v>
      </c>
      <c r="D8" s="303">
        <v>8565.85</v>
      </c>
      <c r="E8" s="303">
        <v>8565.85</v>
      </c>
      <c r="F8" s="299"/>
      <c r="G8" s="132"/>
    </row>
    <row r="9" spans="1:7" ht="11.25">
      <c r="A9" s="288" t="str">
        <f>MID(B9,1,9)</f>
        <v>  1124000</v>
      </c>
      <c r="B9" s="302" t="s">
        <v>366</v>
      </c>
      <c r="C9" s="303">
        <v>2600</v>
      </c>
      <c r="D9" s="303">
        <v>2600</v>
      </c>
      <c r="E9" s="303">
        <v>14600</v>
      </c>
      <c r="F9" s="299"/>
      <c r="G9" s="132"/>
    </row>
    <row r="10" spans="1:7" ht="11.25">
      <c r="A10" s="163"/>
      <c r="B10" s="300"/>
      <c r="C10" s="301"/>
      <c r="D10" s="301"/>
      <c r="E10" s="301"/>
      <c r="F10" s="132"/>
      <c r="G10" s="132"/>
    </row>
    <row r="11" spans="1:7" ht="11.25">
      <c r="A11" s="163"/>
      <c r="B11" s="122"/>
      <c r="C11" s="132"/>
      <c r="D11" s="132"/>
      <c r="E11" s="132"/>
      <c r="F11" s="132"/>
      <c r="G11" s="132"/>
    </row>
    <row r="12" spans="1:7" ht="11.25">
      <c r="A12" s="163"/>
      <c r="B12" s="122"/>
      <c r="C12" s="132"/>
      <c r="D12" s="132"/>
      <c r="E12" s="132"/>
      <c r="F12" s="132"/>
      <c r="G12" s="132"/>
    </row>
    <row r="13" spans="1:9" ht="11.25">
      <c r="A13" s="163"/>
      <c r="B13" s="122"/>
      <c r="C13" s="132"/>
      <c r="D13" s="132"/>
      <c r="E13" s="132"/>
      <c r="F13" s="132"/>
      <c r="G13" s="132"/>
      <c r="I13" s="30"/>
    </row>
    <row r="14" spans="1:7" ht="11.25">
      <c r="A14" s="354"/>
      <c r="B14" s="354" t="s">
        <v>214</v>
      </c>
      <c r="C14" s="355">
        <f>SUM(C8:C13)</f>
        <v>11165.85</v>
      </c>
      <c r="D14" s="355">
        <f>SUM(D8:D13)</f>
        <v>11165.85</v>
      </c>
      <c r="E14" s="355">
        <f>SUM(E8:E13)</f>
        <v>23165.85</v>
      </c>
      <c r="F14" s="355">
        <f>SUM(F8:F13)</f>
        <v>0</v>
      </c>
      <c r="G14" s="355">
        <f>SUM(G8:G13)</f>
        <v>0</v>
      </c>
    </row>
    <row r="15" spans="1:7" ht="11.25">
      <c r="A15" s="125"/>
      <c r="B15" s="125"/>
      <c r="C15" s="130"/>
      <c r="D15" s="130"/>
      <c r="E15" s="130"/>
      <c r="F15" s="130"/>
      <c r="G15" s="130"/>
    </row>
  </sheetData>
  <sheetProtection/>
  <dataValidations count="7">
    <dataValidation allowBlank="1" showInputMessage="1" showErrorMessage="1" prompt="Saldo final al 31 de diciembre de 2012." sqref="G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al 31 de diciembre de 2013." sqref="F7"/>
    <dataValidation allowBlank="1" showInputMessage="1" showErrorMessage="1" prompt="Saldo final al 31 de diciembre de 2014." sqref="E7"/>
    <dataValidation allowBlank="1" showInputMessage="1" showErrorMessage="1" prompt="Saldo final al 31 de diciembre de 2015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72" r:id="rId1"/>
  <ignoredErrors>
    <ignoredError sqref="G7 E7:F7" numberStoredAsText="1"/>
    <ignoredError sqref="D14:D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3"/>
  <sheetViews>
    <sheetView zoomScaleSheetLayoutView="100" zoomScalePageLayoutView="0" workbookViewId="0" topLeftCell="A2">
      <selection activeCell="C51" sqref="C50:C5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1875" style="8" customWidth="1"/>
    <col min="11" max="16384" width="11.421875" style="8" customWidth="1"/>
  </cols>
  <sheetData>
    <row r="1" spans="1:9" ht="11.25">
      <c r="A1" s="3" t="s">
        <v>43</v>
      </c>
      <c r="B1" s="3"/>
      <c r="I1" s="7"/>
    </row>
    <row r="2" spans="1:2" ht="11.25">
      <c r="A2" s="3" t="s">
        <v>193</v>
      </c>
      <c r="B2" s="3"/>
    </row>
    <row r="3" ht="11.25">
      <c r="J3" s="18"/>
    </row>
    <row r="4" ht="11.25">
      <c r="J4" s="18"/>
    </row>
    <row r="5" spans="1:9" ht="11.25" customHeight="1">
      <c r="A5" s="333" t="s">
        <v>142</v>
      </c>
      <c r="B5" s="334"/>
      <c r="E5" s="31"/>
      <c r="F5" s="31"/>
      <c r="I5" s="347" t="s">
        <v>53</v>
      </c>
    </row>
    <row r="6" spans="1:6" ht="11.25">
      <c r="A6" s="32"/>
      <c r="B6" s="32"/>
      <c r="C6" s="31"/>
      <c r="D6" s="31"/>
      <c r="E6" s="31"/>
      <c r="F6" s="31"/>
    </row>
    <row r="7" spans="1:9" ht="15" customHeight="1">
      <c r="A7" s="336" t="s">
        <v>46</v>
      </c>
      <c r="B7" s="337" t="s">
        <v>47</v>
      </c>
      <c r="C7" s="348" t="s">
        <v>54</v>
      </c>
      <c r="D7" s="348" t="s">
        <v>55</v>
      </c>
      <c r="E7" s="348" t="s">
        <v>56</v>
      </c>
      <c r="F7" s="348" t="s">
        <v>57</v>
      </c>
      <c r="G7" s="349" t="s">
        <v>58</v>
      </c>
      <c r="H7" s="337" t="s">
        <v>59</v>
      </c>
      <c r="I7" s="337" t="s">
        <v>60</v>
      </c>
    </row>
    <row r="8" spans="1:9" ht="11.25">
      <c r="A8" s="288" t="str">
        <f>MID(B8,1,9)</f>
        <v>  1123000</v>
      </c>
      <c r="B8" s="307" t="s">
        <v>367</v>
      </c>
      <c r="C8" s="308">
        <v>11550.02</v>
      </c>
      <c r="D8" s="308">
        <v>11550.02</v>
      </c>
      <c r="E8" s="112"/>
      <c r="F8" s="112"/>
      <c r="G8" s="113"/>
      <c r="H8" s="116"/>
      <c r="I8" s="117"/>
    </row>
    <row r="9" spans="1:9" ht="11.25">
      <c r="A9" s="288" t="str">
        <f>MID(B9,1,9)</f>
        <v>  1123000</v>
      </c>
      <c r="B9" s="307" t="s">
        <v>368</v>
      </c>
      <c r="C9" s="308">
        <v>2286</v>
      </c>
      <c r="D9" s="308">
        <v>2286</v>
      </c>
      <c r="E9" s="112"/>
      <c r="F9" s="112"/>
      <c r="G9" s="113"/>
      <c r="H9" s="116"/>
      <c r="I9" s="117"/>
    </row>
    <row r="10" spans="1:9" ht="11.25">
      <c r="A10" s="288" t="str">
        <f>MID(B10,1,9)</f>
        <v>  1123000</v>
      </c>
      <c r="B10" s="307" t="s">
        <v>369</v>
      </c>
      <c r="C10" s="308">
        <v>0.01</v>
      </c>
      <c r="D10" s="308">
        <v>0.01</v>
      </c>
      <c r="E10" s="112"/>
      <c r="F10" s="112"/>
      <c r="G10" s="113"/>
      <c r="H10" s="116"/>
      <c r="I10" s="117"/>
    </row>
    <row r="11" spans="1:9" ht="11.25">
      <c r="A11" s="288" t="str">
        <f>MID(B11,1,9)</f>
        <v>  1125000</v>
      </c>
      <c r="B11" s="307" t="s">
        <v>370</v>
      </c>
      <c r="C11" s="308">
        <v>32.93</v>
      </c>
      <c r="D11" s="308">
        <v>32.93</v>
      </c>
      <c r="E11" s="112"/>
      <c r="F11" s="112"/>
      <c r="G11" s="113"/>
      <c r="H11" s="116"/>
      <c r="I11" s="117"/>
    </row>
    <row r="12" spans="1:9" ht="11.25">
      <c r="A12" s="288" t="str">
        <f>MID(B12,1,9)</f>
        <v>  1129000</v>
      </c>
      <c r="B12" s="307" t="s">
        <v>371</v>
      </c>
      <c r="C12" s="308">
        <v>35548.34</v>
      </c>
      <c r="D12" s="308">
        <v>35548.34</v>
      </c>
      <c r="E12" s="112"/>
      <c r="F12" s="112"/>
      <c r="G12" s="113"/>
      <c r="H12" s="116"/>
      <c r="I12" s="117"/>
    </row>
    <row r="13" spans="1:9" s="211" customFormat="1" ht="11.25">
      <c r="A13" s="288"/>
      <c r="B13" s="304"/>
      <c r="C13" s="305"/>
      <c r="D13" s="306"/>
      <c r="E13" s="112"/>
      <c r="F13" s="112"/>
      <c r="G13" s="113"/>
      <c r="H13" s="116"/>
      <c r="I13" s="117"/>
    </row>
  </sheetData>
  <sheetProtection/>
  <dataValidations count="9">
    <dataValidation allowBlank="1" showInputMessage="1" showErrorMessage="1" prompt="Indicar si el deudor ya sobrepasó el plazo estipulado para pago, 90, 180 o 365 días." sqref="I7"/>
    <dataValidation allowBlank="1" showInputMessage="1" showErrorMessage="1" prompt="Informar sobre caraterísticas cualitativas de la cuenta, ejemplo: acciones implementadas para su recuperación, causas de la demora en su recuperación." sqref="H7"/>
    <dataValidation allowBlank="1" showInputMessage="1" showErrorMessage="1" prompt="Importe de la cuentas por cobrar con vencimiento mayor a 365 días." sqref="G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 a 90 días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"/>
    <dataValidation allowBlank="1" showInputMessage="1" showErrorMessage="1" prompt="Saldo final del periodo de la información financiera trimestral presentada, el cual debe coincidir con la suma de las columnas de 90, 180, 365 y más de 365 días." sqref="C7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D17" sqref="D17"/>
    </sheetView>
  </sheetViews>
  <sheetFormatPr defaultColWidth="11.421875" defaultRowHeight="15"/>
  <cols>
    <col min="1" max="1" width="20.7109375" style="54" customWidth="1"/>
    <col min="2" max="7" width="11.421875" style="54" customWidth="1"/>
    <col min="8" max="8" width="17.7109375" style="54" customWidth="1"/>
    <col min="9" max="16384" width="11.421875" style="54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7"/>
    </row>
    <row r="2" spans="1:8" ht="11.25">
      <c r="A2" s="3" t="s">
        <v>193</v>
      </c>
      <c r="B2" s="3"/>
      <c r="C2" s="3"/>
      <c r="D2" s="3"/>
      <c r="E2" s="3"/>
      <c r="F2" s="3"/>
      <c r="G2" s="3"/>
      <c r="H2" s="216"/>
    </row>
    <row r="3" spans="1:8" ht="11.25">
      <c r="A3" s="3"/>
      <c r="B3" s="3"/>
      <c r="C3" s="3"/>
      <c r="D3" s="3"/>
      <c r="E3" s="3"/>
      <c r="F3" s="3"/>
      <c r="G3" s="3"/>
      <c r="H3" s="216"/>
    </row>
    <row r="4" spans="1:8" ht="11.25" customHeight="1">
      <c r="A4" s="216"/>
      <c r="B4" s="216"/>
      <c r="C4" s="216"/>
      <c r="D4" s="216"/>
      <c r="E4" s="216"/>
      <c r="F4" s="216"/>
      <c r="G4" s="3"/>
      <c r="H4" s="216"/>
    </row>
    <row r="5" spans="1:8" ht="11.25" customHeight="1">
      <c r="A5" s="55" t="s">
        <v>278</v>
      </c>
      <c r="B5" s="56"/>
      <c r="C5" s="56"/>
      <c r="D5" s="56"/>
      <c r="E5" s="56"/>
      <c r="F5" s="51"/>
      <c r="G5" s="51"/>
      <c r="H5" s="242" t="s">
        <v>280</v>
      </c>
    </row>
    <row r="6" spans="10:17" ht="11.25">
      <c r="J6" s="321"/>
      <c r="K6" s="321"/>
      <c r="L6" s="321"/>
      <c r="M6" s="321"/>
      <c r="N6" s="321"/>
      <c r="O6" s="321"/>
      <c r="P6" s="321"/>
      <c r="Q6" s="321"/>
    </row>
    <row r="7" ht="11.25">
      <c r="A7" s="3" t="s">
        <v>83</v>
      </c>
    </row>
    <row r="8" spans="1:8" ht="52.5" customHeight="1">
      <c r="A8" s="322" t="s">
        <v>279</v>
      </c>
      <c r="B8" s="322"/>
      <c r="C8" s="322"/>
      <c r="D8" s="322"/>
      <c r="E8" s="322"/>
      <c r="F8" s="322"/>
      <c r="G8" s="322"/>
      <c r="H8" s="322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25">
      <selection activeCell="D17" sqref="D1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43</v>
      </c>
      <c r="B1" s="3"/>
      <c r="D1" s="7"/>
    </row>
    <row r="2" spans="1:2" ht="11.25">
      <c r="A2" s="3" t="s">
        <v>193</v>
      </c>
      <c r="B2" s="3"/>
    </row>
    <row r="5" spans="1:4" s="29" customFormat="1" ht="11.25" customHeight="1">
      <c r="A5" s="27" t="s">
        <v>61</v>
      </c>
      <c r="B5" s="203"/>
      <c r="C5" s="35"/>
      <c r="D5" s="206" t="s">
        <v>62</v>
      </c>
    </row>
    <row r="6" spans="1:4" ht="11.25">
      <c r="A6" s="36"/>
      <c r="B6" s="36"/>
      <c r="C6" s="37"/>
      <c r="D6" s="38"/>
    </row>
    <row r="7" spans="1:4" ht="15" customHeight="1">
      <c r="A7" s="14" t="s">
        <v>46</v>
      </c>
      <c r="B7" s="15" t="s">
        <v>47</v>
      </c>
      <c r="C7" s="16" t="s">
        <v>48</v>
      </c>
      <c r="D7" s="39" t="s">
        <v>63</v>
      </c>
    </row>
    <row r="8" spans="1:4" ht="11.25">
      <c r="A8" s="126"/>
      <c r="B8" s="116"/>
      <c r="C8" s="114"/>
      <c r="D8" s="116"/>
    </row>
    <row r="9" spans="1:4" s="216" customFormat="1" ht="11.25">
      <c r="A9" s="126"/>
      <c r="B9" s="116"/>
      <c r="C9" s="114"/>
      <c r="D9" s="116"/>
    </row>
    <row r="10" spans="1:4" s="216" customFormat="1" ht="11.25">
      <c r="A10" s="126"/>
      <c r="B10" s="116"/>
      <c r="C10" s="114"/>
      <c r="D10" s="116"/>
    </row>
    <row r="11" spans="1:4" s="216" customFormat="1" ht="11.25">
      <c r="A11" s="126"/>
      <c r="B11" s="116"/>
      <c r="C11" s="114"/>
      <c r="D11" s="116"/>
    </row>
    <row r="12" spans="1:4" ht="11.25">
      <c r="A12" s="126"/>
      <c r="B12" s="116"/>
      <c r="C12" s="114"/>
      <c r="D12" s="116"/>
    </row>
    <row r="13" spans="1:4" ht="11.25">
      <c r="A13" s="126"/>
      <c r="B13" s="116"/>
      <c r="C13" s="114"/>
      <c r="D13" s="116"/>
    </row>
    <row r="14" spans="1:4" ht="11.25">
      <c r="A14" s="126"/>
      <c r="B14" s="116"/>
      <c r="C14" s="114"/>
      <c r="D14" s="116"/>
    </row>
    <row r="15" spans="1:4" ht="11.25">
      <c r="A15" s="126"/>
      <c r="B15" s="116"/>
      <c r="C15" s="114"/>
      <c r="D15" s="116"/>
    </row>
    <row r="16" spans="1:4" ht="11.25">
      <c r="A16" s="136"/>
      <c r="B16" s="136" t="s">
        <v>211</v>
      </c>
      <c r="C16" s="121">
        <f>SUM(C8:C15)</f>
        <v>0</v>
      </c>
      <c r="D16" s="137"/>
    </row>
    <row r="17" spans="1:4" ht="11.25">
      <c r="A17" s="125"/>
      <c r="B17" s="125"/>
      <c r="C17" s="130"/>
      <c r="D17" s="125"/>
    </row>
    <row r="18" spans="1:4" ht="11.25">
      <c r="A18" s="125"/>
      <c r="B18" s="125"/>
      <c r="C18" s="130"/>
      <c r="D18" s="125"/>
    </row>
    <row r="19" spans="1:4" s="29" customFormat="1" ht="11.25" customHeight="1">
      <c r="A19" s="27" t="s">
        <v>64</v>
      </c>
      <c r="B19" s="125"/>
      <c r="C19" s="35"/>
      <c r="D19" s="206" t="s">
        <v>62</v>
      </c>
    </row>
    <row r="20" spans="1:4" ht="11.25">
      <c r="A20" s="36"/>
      <c r="B20" s="36"/>
      <c r="C20" s="37"/>
      <c r="D20" s="38"/>
    </row>
    <row r="21" spans="1:4" ht="15" customHeight="1">
      <c r="A21" s="14" t="s">
        <v>46</v>
      </c>
      <c r="B21" s="15" t="s">
        <v>47</v>
      </c>
      <c r="C21" s="16" t="s">
        <v>48</v>
      </c>
      <c r="D21" s="39" t="s">
        <v>63</v>
      </c>
    </row>
    <row r="22" spans="1:4" ht="11.25">
      <c r="A22" s="129"/>
      <c r="B22" s="134"/>
      <c r="C22" s="114"/>
      <c r="D22" s="116"/>
    </row>
    <row r="23" spans="1:4" s="211" customFormat="1" ht="11.25">
      <c r="A23" s="129"/>
      <c r="B23" s="134"/>
      <c r="C23" s="114"/>
      <c r="D23" s="116"/>
    </row>
    <row r="24" spans="1:4" s="211" customFormat="1" ht="11.25">
      <c r="A24" s="129"/>
      <c r="B24" s="134"/>
      <c r="C24" s="114"/>
      <c r="D24" s="116"/>
    </row>
    <row r="25" spans="1:4" ht="11.25">
      <c r="A25" s="129"/>
      <c r="B25" s="134"/>
      <c r="C25" s="114"/>
      <c r="D25" s="116"/>
    </row>
    <row r="26" spans="1:4" ht="11.25">
      <c r="A26" s="123"/>
      <c r="B26" s="123" t="s">
        <v>212</v>
      </c>
      <c r="C26" s="120">
        <f>SUM(C22:C25)</f>
        <v>0</v>
      </c>
      <c r="D26" s="137"/>
    </row>
    <row r="28" ht="11.25">
      <c r="B28" s="8">
        <f>+UPPER(B17)</f>
      </c>
    </row>
  </sheetData>
  <sheetProtection/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"/>
  <sheetViews>
    <sheetView zoomScaleSheetLayoutView="100" zoomScalePageLayoutView="0" workbookViewId="0" topLeftCell="A1">
      <selection activeCell="A13" sqref="A13:G1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1875" style="8" customWidth="1"/>
  </cols>
  <sheetData>
    <row r="1" spans="1:7" s="29" customFormat="1" ht="11.25" customHeight="1">
      <c r="A1" s="41" t="s">
        <v>43</v>
      </c>
      <c r="B1" s="41"/>
      <c r="C1" s="217"/>
      <c r="D1" s="41"/>
      <c r="E1" s="41"/>
      <c r="F1" s="41"/>
      <c r="G1" s="42"/>
    </row>
    <row r="2" spans="1:7" s="29" customFormat="1" ht="11.25" customHeight="1">
      <c r="A2" s="41" t="s">
        <v>193</v>
      </c>
      <c r="B2" s="41"/>
      <c r="C2" s="217"/>
      <c r="D2" s="41"/>
      <c r="E2" s="41"/>
      <c r="F2" s="41"/>
      <c r="G2" s="41"/>
    </row>
    <row r="5" spans="1:7" ht="11.25" customHeight="1">
      <c r="A5" s="333" t="s">
        <v>65</v>
      </c>
      <c r="B5" s="333"/>
      <c r="G5" s="335" t="s">
        <v>66</v>
      </c>
    </row>
    <row r="6" spans="1:7" ht="11.25">
      <c r="A6" s="214"/>
      <c r="B6" s="214"/>
      <c r="C6" s="53"/>
      <c r="D6" s="214"/>
      <c r="E6" s="214"/>
      <c r="F6" s="214"/>
      <c r="G6" s="214"/>
    </row>
    <row r="7" spans="1:7" ht="15" customHeight="1">
      <c r="A7" s="336" t="s">
        <v>46</v>
      </c>
      <c r="B7" s="337" t="s">
        <v>47</v>
      </c>
      <c r="C7" s="338" t="s">
        <v>48</v>
      </c>
      <c r="D7" s="339" t="s">
        <v>49</v>
      </c>
      <c r="E7" s="339" t="s">
        <v>67</v>
      </c>
      <c r="F7" s="337" t="s">
        <v>68</v>
      </c>
      <c r="G7" s="337" t="s">
        <v>69</v>
      </c>
    </row>
    <row r="8" spans="1:7" ht="15">
      <c r="A8" s="138">
        <v>121347541</v>
      </c>
      <c r="B8" s="287" t="s">
        <v>357</v>
      </c>
      <c r="C8" s="290">
        <v>17135192.7</v>
      </c>
      <c r="D8" s="139"/>
      <c r="E8" s="140"/>
      <c r="F8" s="138"/>
      <c r="G8" s="138"/>
    </row>
    <row r="9" spans="1:7" s="216" customFormat="1" ht="11.25">
      <c r="A9" s="138"/>
      <c r="B9" s="138"/>
      <c r="C9" s="111"/>
      <c r="D9" s="140"/>
      <c r="E9" s="140"/>
      <c r="F9" s="138"/>
      <c r="G9" s="138"/>
    </row>
    <row r="10" spans="1:7" s="216" customFormat="1" ht="11.25">
      <c r="A10" s="138"/>
      <c r="B10" s="138"/>
      <c r="C10" s="111"/>
      <c r="D10" s="140"/>
      <c r="E10" s="140"/>
      <c r="F10" s="138"/>
      <c r="G10" s="138"/>
    </row>
    <row r="11" spans="1:7" s="216" customFormat="1" ht="11.25">
      <c r="A11" s="138"/>
      <c r="B11" s="138"/>
      <c r="C11" s="111"/>
      <c r="D11" s="140"/>
      <c r="E11" s="140"/>
      <c r="F11" s="138"/>
      <c r="G11" s="138"/>
    </row>
    <row r="12" spans="1:7" ht="11.25">
      <c r="A12" s="138"/>
      <c r="B12" s="138"/>
      <c r="C12" s="111"/>
      <c r="D12" s="140"/>
      <c r="E12" s="140"/>
      <c r="F12" s="138"/>
      <c r="G12" s="138"/>
    </row>
    <row r="13" spans="1:7" ht="11.25">
      <c r="A13" s="350"/>
      <c r="B13" s="350" t="s">
        <v>215</v>
      </c>
      <c r="C13" s="351">
        <f>SUM(C8:C12)</f>
        <v>17135192.7</v>
      </c>
      <c r="D13" s="350"/>
      <c r="E13" s="350"/>
      <c r="F13" s="350"/>
      <c r="G13" s="350"/>
    </row>
  </sheetData>
  <sheetProtection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40" sqref="A4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ht="11.25">
      <c r="A1" s="3" t="s">
        <v>43</v>
      </c>
      <c r="B1" s="3"/>
      <c r="C1" s="4"/>
      <c r="D1" s="3"/>
      <c r="E1" s="7"/>
    </row>
    <row r="2" spans="1:5" ht="11.25">
      <c r="A2" s="3" t="s">
        <v>193</v>
      </c>
      <c r="B2" s="3"/>
      <c r="C2" s="4"/>
      <c r="D2" s="3"/>
      <c r="E2" s="3"/>
    </row>
    <row r="5" spans="1:5" ht="11.25" customHeight="1">
      <c r="A5" s="10" t="s">
        <v>70</v>
      </c>
      <c r="B5" s="10"/>
      <c r="E5" s="11" t="s">
        <v>71</v>
      </c>
    </row>
    <row r="6" spans="1:5" ht="11.25">
      <c r="A6" s="214"/>
      <c r="B6" s="214"/>
      <c r="C6" s="53"/>
      <c r="D6" s="214"/>
      <c r="E6" s="214"/>
    </row>
    <row r="7" spans="1:5" ht="15" customHeight="1">
      <c r="A7" s="14" t="s">
        <v>46</v>
      </c>
      <c r="B7" s="15" t="s">
        <v>47</v>
      </c>
      <c r="C7" s="16" t="s">
        <v>48</v>
      </c>
      <c r="D7" s="17" t="s">
        <v>49</v>
      </c>
      <c r="E7" s="15" t="s">
        <v>72</v>
      </c>
    </row>
    <row r="8" spans="1:5" s="191" customFormat="1" ht="11.25" customHeight="1">
      <c r="A8" s="139"/>
      <c r="B8" s="139"/>
      <c r="C8" s="132"/>
      <c r="D8" s="139"/>
      <c r="E8" s="139"/>
    </row>
    <row r="9" spans="1:5" s="216" customFormat="1" ht="11.25" customHeight="1">
      <c r="A9" s="139"/>
      <c r="B9" s="139"/>
      <c r="C9" s="132"/>
      <c r="D9" s="139"/>
      <c r="E9" s="139"/>
    </row>
    <row r="10" spans="1:5" s="216" customFormat="1" ht="11.25" customHeight="1">
      <c r="A10" s="139"/>
      <c r="B10" s="139"/>
      <c r="C10" s="132"/>
      <c r="D10" s="139"/>
      <c r="E10" s="139"/>
    </row>
    <row r="11" spans="1:5" s="216" customFormat="1" ht="11.25" customHeight="1">
      <c r="A11" s="139"/>
      <c r="B11" s="139"/>
      <c r="C11" s="132"/>
      <c r="D11" s="139"/>
      <c r="E11" s="139"/>
    </row>
    <row r="12" spans="1:5" s="216" customFormat="1" ht="11.25" customHeight="1">
      <c r="A12" s="139"/>
      <c r="B12" s="139"/>
      <c r="C12" s="132"/>
      <c r="D12" s="139"/>
      <c r="E12" s="139"/>
    </row>
    <row r="13" spans="1:5" s="216" customFormat="1" ht="11.25" customHeight="1">
      <c r="A13" s="139"/>
      <c r="B13" s="139"/>
      <c r="C13" s="132"/>
      <c r="D13" s="139"/>
      <c r="E13" s="139"/>
    </row>
    <row r="14" spans="1:5" s="211" customFormat="1" ht="11.25" customHeight="1">
      <c r="A14" s="139"/>
      <c r="B14" s="139"/>
      <c r="C14" s="132"/>
      <c r="D14" s="139"/>
      <c r="E14" s="139"/>
    </row>
    <row r="15" spans="1:5" ht="11.25">
      <c r="A15" s="139"/>
      <c r="B15" s="139"/>
      <c r="C15" s="132"/>
      <c r="D15" s="139"/>
      <c r="E15" s="139"/>
    </row>
    <row r="16" spans="1:5" ht="11.25">
      <c r="A16" s="123"/>
      <c r="B16" s="123" t="s">
        <v>216</v>
      </c>
      <c r="C16" s="133">
        <f>SUM(C8:C15)</f>
        <v>0</v>
      </c>
      <c r="D16" s="123"/>
      <c r="E16" s="123"/>
    </row>
  </sheetData>
  <sheetProtection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dcterms:created xsi:type="dcterms:W3CDTF">2012-12-11T20:36:24Z</dcterms:created>
  <dcterms:modified xsi:type="dcterms:W3CDTF">2017-04-05T17:05:13Z</dcterms:modified>
  <cp:category/>
  <cp:version/>
  <cp:contentType/>
  <cp:contentStatus/>
</cp:coreProperties>
</file>