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7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 AYUNTAMIENTO" sheetId="6" r:id="rId6"/>
    <sheet name="CA EJECUTIVO ESTATAL" sheetId="7" r:id="rId7"/>
    <sheet name="CA NO CENTRAL" sheetId="8" r:id="rId8"/>
  </sheets>
  <definedNames/>
  <calcPr fullCalcOnLoad="1"/>
</workbook>
</file>

<file path=xl/sharedStrings.xml><?xml version="1.0" encoding="utf-8"?>
<sst xmlns="http://schemas.openxmlformats.org/spreadsheetml/2006/main" count="575" uniqueCount="258">
  <si>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</si>
  <si>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</si>
  <si>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</si>
  <si>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</si>
  <si>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</si>
  <si>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</si>
  <si>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</si>
  <si>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</si>
  <si>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</si>
  <si>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</si>
  <si>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</si>
  <si>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</si>
  <si>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</si>
  <si>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</si>
  <si>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</si>
  <si>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</si>
  <si>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</si>
  <si>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</si>
  <si>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</si>
  <si>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</si>
  <si>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</si>
  <si>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</si>
  <si>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</si>
  <si>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</si>
  <si>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</si>
  <si>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</si>
  <si>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</si>
  <si>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</si>
  <si>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</si>
  <si>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</si>
  <si>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</si>
  <si>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</si>
  <si>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</si>
  <si>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</si>
  <si>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</si>
  <si>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</si>
  <si>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</si>
  <si>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</si>
  <si>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</si>
  <si>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</si>
  <si>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</si>
  <si>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</si>
  <si>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</si>
  <si>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</si>
  <si>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</si>
  <si>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</si>
  <si>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</si>
  <si>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</si>
  <si>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</si>
  <si>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</si>
  <si>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</si>
  <si>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</si>
  <si>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</si>
  <si>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</si>
  <si>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</si>
  <si>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</si>
  <si>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</si>
  <si>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</si>
  <si>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</si>
  <si>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</si>
  <si>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</si>
  <si>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</si>
  <si>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</si>
  <si>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</si>
  <si>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</si>
  <si>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</si>
  <si>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</si>
  <si>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</si>
  <si>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</si>
  <si>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</si>
  <si>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</si>
  <si>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</si>
  <si>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</si>
  <si>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</si>
  <si>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</si>
  <si>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</si>
  <si>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</si>
  <si>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</si>
  <si>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</si>
  <si>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</si>
  <si>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</si>
  <si>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</si>
  <si>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</si>
  <si>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</si>
  <si>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</si>
  <si>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</si>
  <si>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</si>
  <si>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</si>
  <si>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</si>
  <si>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</si>
  <si>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</si>
  <si>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</si>
  <si>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</si>
  <si>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</si>
  <si>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</si>
  <si>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</si>
  <si>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</si>
  <si>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</si>
  <si>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</si>
  <si>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</si>
  <si>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</si>
  <si>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</si>
  <si>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</si>
  <si>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</si>
  <si>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</si>
  <si>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</si>
  <si>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</si>
  <si>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</si>
  <si>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</si>
  <si>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</si>
  <si>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</si>
  <si>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</si>
  <si>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</si>
  <si>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</si>
  <si>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</si>
  <si>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</si>
  <si>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</si>
  <si>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</si>
  <si>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</si>
  <si>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</si>
  <si>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</si>
  <si>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</si>
  <si>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</si>
  <si>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</si>
  <si>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</si>
  <si>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</si>
  <si>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</si>
  <si>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</si>
  <si>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</si>
  <si>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</si>
  <si>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</si>
  <si>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</si>
  <si>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</si>
  <si>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</si>
  <si>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</si>
  <si>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</si>
  <si>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</si>
  <si>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</si>
  <si>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</si>
  <si>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</si>
  <si>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</si>
  <si>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</si>
  <si>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</si>
  <si>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</si>
  <si>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</si>
  <si>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Administracion y Evento Ferial</t>
  </si>
  <si>
    <t>Eventp Ferial</t>
  </si>
  <si>
    <t>2.4.2</t>
  </si>
  <si>
    <t>E0001</t>
  </si>
  <si>
    <t>31120-8501</t>
  </si>
  <si>
    <t>2.1.1.2</t>
  </si>
  <si>
    <t>Gastos de orden social y cultural</t>
  </si>
  <si>
    <t>2.1.1.1</t>
  </si>
  <si>
    <t>Honorarios Asimilables</t>
  </si>
  <si>
    <t>Compensaciones por Servicios</t>
  </si>
  <si>
    <t>Aportaciones IMSS</t>
  </si>
  <si>
    <t>Aportaciones INFONAVIT</t>
  </si>
  <si>
    <t>Ahorro para el Retiro</t>
  </si>
  <si>
    <t>Productos Alimenticios para el Personal en las Instalaciones de las Dependencias y Entidades</t>
  </si>
  <si>
    <t>Servicio de energía Eléctrica</t>
  </si>
  <si>
    <t>Contratación de Otros Servicios</t>
  </si>
  <si>
    <t>Servicios de Vigilancia</t>
  </si>
  <si>
    <t>Servicios Profesionales, Científicos y Técnicos Integrales</t>
  </si>
  <si>
    <t>Servicios de Recaudación</t>
  </si>
  <si>
    <t>Conservación y Mantenimiento de Inmuebles</t>
  </si>
  <si>
    <t>Servicio de Limpieza y Manejo de Desechos</t>
  </si>
  <si>
    <t>Promoción para la Venta de Bienes y Servicios</t>
  </si>
  <si>
    <t>Viaticos Nacionales para Servidores Públicos en el Desempeño de Funciones Oficiales</t>
  </si>
  <si>
    <t>Gastos de Orden Social y Cultural</t>
  </si>
  <si>
    <t>2.1.5.1</t>
  </si>
  <si>
    <t>Gastos Relacionados con Actividades Culturales, Deportivas y de Ayuda Extraordinaria</t>
  </si>
  <si>
    <t>Donativos a Instituciones sin Fines de Lucro</t>
  </si>
  <si>
    <t>Administracion</t>
  </si>
  <si>
    <t>E0002</t>
  </si>
  <si>
    <t>Sueldos Base</t>
  </si>
  <si>
    <t>Prima Vacacional</t>
  </si>
  <si>
    <t>Gratificación de Fin de Año</t>
  </si>
  <si>
    <t>Cuotas para el Fondo de Ahorro</t>
  </si>
  <si>
    <t>Capacitación de los Servidores Públicos</t>
  </si>
  <si>
    <t>Materiales y Útiles de Oficina</t>
  </si>
  <si>
    <t>Equipos Menores de Oficina</t>
  </si>
  <si>
    <t>Materiales y Útiles de Impresión y Reproducción</t>
  </si>
  <si>
    <t>Combustibles, Lubricantes y Aditivos para Vehículos Terrestres, Aéreos, Marítimos, Lacustres y Fluviales Asignados a Servidores Públicos</t>
  </si>
  <si>
    <t>Vestuari y Uniformes</t>
  </si>
  <si>
    <t xml:space="preserve">Refacciones y Accesorios Menores de Equipo de Cómputo y Tecnologías de la Información </t>
  </si>
  <si>
    <t>Servicios de diseño, arquitectura, ingenieria y actividades relacionadas</t>
  </si>
  <si>
    <t>Servicio de Telefonia Tradicional</t>
  </si>
  <si>
    <t>Radiolocalización</t>
  </si>
  <si>
    <t>Servicio Postal</t>
  </si>
  <si>
    <t>Servicios Legales</t>
  </si>
  <si>
    <t>Servicios Financieros y Bancarios</t>
  </si>
  <si>
    <t>Seguros de Bienes Patrimoniales</t>
  </si>
  <si>
    <t>Instalación, Reparación y Mantenimiento de Mobiliario y Equipo de Administración</t>
  </si>
  <si>
    <t>Mantenimiento y Conservacion de Vehículos Terrestres, Aéreos, Marítimos, Lacustres y Fluviales</t>
  </si>
  <si>
    <t>Difusión de Actividades y Mensajes Gubernamentales</t>
  </si>
  <si>
    <t>Servicios de Creatividad, Reproducción y Publicidad, Excepto Internet</t>
  </si>
  <si>
    <t>Servicios de Creación y Difusión de Contenido Exclusivamnte a Través de Internet</t>
  </si>
  <si>
    <t>Otros Servicios de Información</t>
  </si>
  <si>
    <t>Gastos de Representación</t>
  </si>
  <si>
    <t>Otros impuestos y derechos</t>
  </si>
  <si>
    <t>Impuestos Sobre Nomina</t>
  </si>
  <si>
    <t>2.2.2.2</t>
  </si>
  <si>
    <t>Computadoras y Equipo Periferico</t>
  </si>
  <si>
    <t>Automoviles y Camiones</t>
  </si>
  <si>
    <t>2.2.1.0</t>
  </si>
  <si>
    <t>Edificación no Habitacional</t>
  </si>
  <si>
    <t>Ventas y Eventos</t>
  </si>
  <si>
    <t>Ventas</t>
  </si>
  <si>
    <t>E0003</t>
  </si>
  <si>
    <t>31120-8502</t>
  </si>
  <si>
    <t>Pasajes Aéreos Nacionales para Servidores Públicos en el Desempeño de Comisiones y Funciones Oficiales</t>
  </si>
  <si>
    <t>Expo Cabra</t>
  </si>
  <si>
    <t>E0006</t>
  </si>
  <si>
    <t>Servicios de Jardinería y Fumigación</t>
  </si>
  <si>
    <t>Impuesto sobre nomina</t>
  </si>
  <si>
    <t>Otros Arrendamientos</t>
  </si>
  <si>
    <t>Servicios Profesionales</t>
  </si>
  <si>
    <t>Fletes y Maniobras</t>
  </si>
  <si>
    <t>Eventos Patronato</t>
  </si>
  <si>
    <t>E0007</t>
  </si>
  <si>
    <t>Arrendamiento de Mobiliario y Equipo de Administración</t>
  </si>
  <si>
    <t>Donativos a Instituciones Sin Fines de Lucro</t>
  </si>
  <si>
    <t>Eventos Sociales</t>
  </si>
  <si>
    <t>E0008</t>
  </si>
  <si>
    <t>Mantenimiento y Aviario</t>
  </si>
  <si>
    <t>Mantenimiento</t>
  </si>
  <si>
    <t>E0004</t>
  </si>
  <si>
    <t>31120-8503</t>
  </si>
  <si>
    <t xml:space="preserve">Compensaciones por Servicios </t>
  </si>
  <si>
    <t>Papeleria y Utiles de Oficina</t>
  </si>
  <si>
    <t>Combustible, Lubricantes y Aditivos para Maquinaria, Equipo de Producción y Servicios Administrativos</t>
  </si>
  <si>
    <t>Material de Limpieza</t>
  </si>
  <si>
    <t>Materiales de Construcción de Concreto</t>
  </si>
  <si>
    <t>Material Eléctrico y Electrónico</t>
  </si>
  <si>
    <t>Materiales Diversos</t>
  </si>
  <si>
    <t>Prendas de Seguridad</t>
  </si>
  <si>
    <t>Herramientas Menores</t>
  </si>
  <si>
    <t>Seguros de Responsabilidad Patrimonial y Fianzas</t>
  </si>
  <si>
    <t>Instalación, Reparación y Mantenimiento de Maquinaria, Otros Equipos y Herramienta</t>
  </si>
  <si>
    <t>Aviario</t>
  </si>
  <si>
    <t>E0005</t>
  </si>
  <si>
    <t>Productos Alimenticios para Animales</t>
  </si>
  <si>
    <t>Liquidacion por Indemnizacion por Sueldos y Salarios Caidos</t>
  </si>
  <si>
    <t>Penas Multas y Actualizaciones</t>
  </si>
  <si>
    <t>Servicios de Capacitacion</t>
  </si>
  <si>
    <t>Pasajes terrestres nacionales para servidores públicos en el desempeño de comisiones y funciones oficiales</t>
  </si>
  <si>
    <t>Otros servicios de traslado y hospedaje</t>
  </si>
  <si>
    <t xml:space="preserve">Gastos de las oficinas de servidores públicos superiores y mandos medios </t>
  </si>
  <si>
    <t>Herramientas y maquinas -herramienta</t>
  </si>
  <si>
    <t>PATRONATO DE LA FERIA REGIONAL PUERTA DE ORO DEL BAJÌO
ESTADO ANALÍTICO DEL EJERCICIO DEL PRESUPUESTO DE EGRESOS CLASIFICACIÓN ADMINISTRATIVA
DEL 1 DE ENERO AL 31 DE OCTUBRE DE 2016</t>
  </si>
  <si>
    <t>PATRONATO DE LA FERIA REGIONAL PUERTA DE ORO DEL BAJÌO
ESTADO ANALÍTICO DEL EJERCICIO DEL PRESUPUESTO DE EGRESOS CLASIFICACIÓN FUNCIONAL (FINALIDAD Y FUNCIÓN)
DEL 1 DE ENERO AL 31 DE DICIEMBRE DE 2016</t>
  </si>
  <si>
    <t>Nombre del ente público
ESTADO ANALÍTICO DEL EJERCICIO DEL PRESUPUESTO DE EGRESOS CLASIFICACIÓN ECONÓMICA (POR TIPO DE GASTO)
DEL 1 DE ENERO AL 31 DE DICIEMBRE DE 2016</t>
  </si>
  <si>
    <t>PATRONATO DE LA FERIA REGIONAL PUERTA DE ORO DEL BAJÍO
ESTADO ANALÍTICO DEL EJERCICIO DEL PRESUPUESTO DE EGRESOS POR OBJETO DEL GASTO (CAPÍTULO Y CONCEPTO)
DEL 1 DE ENERO AL 31 DE DICIEMBRE DE 2016</t>
  </si>
  <si>
    <t>PATRONATO DE LA FERIA REGIONAL PUERTA DE ORO DEL BAJÍO
ESTADO ANALÍTICO DEL EJERCICIO DEL PRESUPUESTO DE EGRESOS
DEL 1 DE ENERO AL 31 DE DICIEMBRE DE 2016</t>
  </si>
  <si>
    <t>Otros  Impuestos y Derechos</t>
  </si>
  <si>
    <t>Otros Equipos</t>
  </si>
  <si>
    <t>Conservacion y Mantto de inmuebles</t>
  </si>
  <si>
    <t>Nombre del ente público
ESTADO ANALÍTICO DEL EJERCICIO DEL PRESUPUESTO DE EGRESOS CLASIFICACIÓN ADMINISTRATIVA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</si>
</sst>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name val="NewJuneBold"/>
      <family val="3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7" fillId="0" borderId="0" xfId="53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/>
      <protection locked="0"/>
    </xf>
    <xf numFmtId="0" fontId="47" fillId="0" borderId="0" xfId="53" applyFont="1" applyFill="1" applyBorder="1" applyAlignment="1" applyProtection="1">
      <alignment horizontal="left"/>
      <protection/>
    </xf>
    <xf numFmtId="0" fontId="46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53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46" fillId="0" borderId="10" xfId="52" applyFont="1" applyFill="1" applyBorder="1" applyAlignment="1" applyProtection="1">
      <alignment horizontal="center" vertical="top"/>
      <protection hidden="1"/>
    </xf>
    <xf numFmtId="0" fontId="46" fillId="0" borderId="11" xfId="52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4" fontId="0" fillId="0" borderId="0" xfId="0" applyNumberFormat="1" applyAlignment="1" applyProtection="1">
      <alignment/>
      <protection locked="0"/>
    </xf>
    <xf numFmtId="0" fontId="49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6" fillId="0" borderId="10" xfId="52" applyFont="1" applyBorder="1" applyAlignment="1" applyProtection="1">
      <alignment horizontal="center" vertical="top"/>
      <protection/>
    </xf>
    <xf numFmtId="0" fontId="0" fillId="0" borderId="15" xfId="0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" fillId="33" borderId="0" xfId="54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4" fillId="34" borderId="0" xfId="54" applyFont="1" applyFill="1" applyBorder="1" applyAlignment="1" applyProtection="1">
      <alignment vertical="top"/>
      <protection locked="0"/>
    </xf>
    <xf numFmtId="0" fontId="10" fillId="0" borderId="0" xfId="54" applyFont="1" applyBorder="1" applyAlignment="1" applyProtection="1">
      <alignment vertical="top"/>
      <protection locked="0"/>
    </xf>
    <xf numFmtId="43" fontId="48" fillId="0" borderId="0" xfId="47" applyFont="1" applyFill="1" applyBorder="1" applyAlignment="1" applyProtection="1">
      <alignment horizontal="right"/>
      <protection locked="0"/>
    </xf>
    <xf numFmtId="43" fontId="48" fillId="0" borderId="0" xfId="47" applyFont="1" applyFill="1" applyBorder="1" applyAlignment="1" applyProtection="1">
      <alignment/>
      <protection locked="0"/>
    </xf>
    <xf numFmtId="43" fontId="0" fillId="0" borderId="0" xfId="47" applyFont="1" applyFill="1" applyBorder="1" applyAlignment="1" applyProtection="1">
      <alignment/>
      <protection locked="0"/>
    </xf>
    <xf numFmtId="43" fontId="0" fillId="0" borderId="0" xfId="47" applyFont="1" applyFill="1" applyBorder="1" applyAlignment="1" applyProtection="1">
      <alignment horizontal="right" wrapText="1"/>
      <protection locked="0"/>
    </xf>
    <xf numFmtId="43" fontId="0" fillId="0" borderId="0" xfId="47" applyFont="1" applyFill="1" applyBorder="1" applyAlignment="1" applyProtection="1">
      <alignment/>
      <protection locked="0"/>
    </xf>
    <xf numFmtId="43" fontId="0" fillId="0" borderId="0" xfId="47" applyFont="1" applyFill="1" applyAlignment="1" applyProtection="1">
      <alignment/>
      <protection locked="0"/>
    </xf>
    <xf numFmtId="0" fontId="46" fillId="35" borderId="17" xfId="53" applyFont="1" applyFill="1" applyBorder="1" applyAlignment="1" applyProtection="1">
      <alignment horizontal="center" vertical="center" wrapText="1"/>
      <protection locked="0"/>
    </xf>
    <xf numFmtId="0" fontId="46" fillId="36" borderId="18" xfId="53" applyFont="1" applyFill="1" applyBorder="1" applyAlignment="1" applyProtection="1">
      <alignment horizontal="center" vertical="center" wrapText="1"/>
      <protection locked="0"/>
    </xf>
    <xf numFmtId="0" fontId="46" fillId="37" borderId="19" xfId="53" applyFont="1" applyFill="1" applyBorder="1" applyAlignment="1" applyProtection="1">
      <alignment horizontal="center" vertical="center" wrapText="1"/>
      <protection locked="0"/>
    </xf>
    <xf numFmtId="0" fontId="46" fillId="38" borderId="20" xfId="53" applyFont="1" applyFill="1" applyBorder="1" applyAlignment="1">
      <alignment horizontal="center" vertical="center"/>
      <protection/>
    </xf>
    <xf numFmtId="0" fontId="46" fillId="39" borderId="20" xfId="53" applyFont="1" applyFill="1" applyBorder="1" applyAlignment="1">
      <alignment horizontal="center" vertical="center" wrapText="1"/>
      <protection/>
    </xf>
    <xf numFmtId="4" fontId="46" fillId="40" borderId="20" xfId="53" applyNumberFormat="1" applyFont="1" applyFill="1" applyBorder="1" applyAlignment="1">
      <alignment horizontal="center" vertical="center" wrapText="1"/>
      <protection/>
    </xf>
    <xf numFmtId="43" fontId="48" fillId="0" borderId="11" xfId="47" applyFont="1" applyFill="1" applyBorder="1" applyAlignment="1" applyProtection="1">
      <alignment horizontal="right"/>
      <protection locked="0"/>
    </xf>
    <xf numFmtId="43" fontId="48" fillId="0" borderId="21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2" xfId="47" applyFont="1" applyBorder="1" applyAlignment="1" applyProtection="1">
      <alignment/>
      <protection locked="0"/>
    </xf>
    <xf numFmtId="43" fontId="0" fillId="0" borderId="13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0" xfId="47" applyFont="1" applyAlignment="1">
      <alignment/>
    </xf>
    <xf numFmtId="43" fontId="48" fillId="0" borderId="0" xfId="47" applyFont="1" applyBorder="1" applyAlignment="1" applyProtection="1">
      <alignment/>
      <protection locked="0"/>
    </xf>
    <xf numFmtId="43" fontId="48" fillId="0" borderId="12" xfId="47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rmal_COG 20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9525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904875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0</xdr:row>
      <xdr:rowOff>285750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333375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3" t="s">
        <v>133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1">
      <selection activeCell="D21" sqref="D21"/>
    </sheetView>
  </sheetViews>
  <sheetFormatPr defaultColWidth="12" defaultRowHeight="11.25"/>
  <cols>
    <col min="1" max="2" width="9" style="0" customWidth="1"/>
    <col min="3" max="3" width="9.5" style="0" customWidth="1"/>
    <col min="4" max="4" width="9.16015625" style="0" customWidth="1"/>
    <col min="5" max="5" width="8.83203125" style="0" customWidth="1"/>
    <col min="6" max="6" width="9.83203125" style="0" customWidth="1"/>
    <col min="7" max="7" width="86" style="0" customWidth="1"/>
    <col min="8" max="8" width="14.16015625" style="0" customWidth="1"/>
    <col min="9" max="9" width="17.16015625" style="0" customWidth="1"/>
    <col min="10" max="10" width="14" style="0" bestFit="1" customWidth="1"/>
    <col min="11" max="11" width="12.16015625" style="0" bestFit="1" customWidth="1"/>
    <col min="12" max="14" width="14" style="0" bestFit="1" customWidth="1"/>
    <col min="15" max="15" width="13" style="0" bestFit="1" customWidth="1"/>
  </cols>
  <sheetData>
    <row r="1" spans="1:15" ht="57.75" customHeight="1">
      <c r="A1" s="69" t="s">
        <v>253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45">
      <c r="A2" s="72" t="s">
        <v>0</v>
      </c>
      <c r="B2" s="73" t="s">
        <v>1</v>
      </c>
      <c r="C2" s="72" t="s">
        <v>13</v>
      </c>
      <c r="D2" s="73" t="s">
        <v>2</v>
      </c>
      <c r="E2" s="72" t="s">
        <v>16</v>
      </c>
      <c r="F2" s="72" t="s">
        <v>3</v>
      </c>
      <c r="G2" s="72" t="s">
        <v>4</v>
      </c>
      <c r="H2" s="74" t="s">
        <v>5</v>
      </c>
      <c r="I2" s="74" t="s">
        <v>131</v>
      </c>
      <c r="J2" s="74" t="s">
        <v>6</v>
      </c>
      <c r="K2" s="74" t="s">
        <v>7</v>
      </c>
      <c r="L2" s="74" t="s">
        <v>8</v>
      </c>
      <c r="M2" s="74" t="s">
        <v>9</v>
      </c>
      <c r="N2" s="74" t="s">
        <v>10</v>
      </c>
      <c r="O2" s="74" t="s">
        <v>11</v>
      </c>
    </row>
    <row r="3" spans="1:15" ht="11.25">
      <c r="A3" s="16">
        <v>900001</v>
      </c>
      <c r="B3" s="2"/>
      <c r="C3" s="4"/>
      <c r="D3" s="4"/>
      <c r="E3" s="4"/>
      <c r="F3" s="6"/>
      <c r="G3" s="3" t="s">
        <v>12</v>
      </c>
      <c r="H3" s="63">
        <v>81933231</v>
      </c>
      <c r="I3" s="63">
        <v>-51138255.00000001</v>
      </c>
      <c r="J3" s="63">
        <v>30794976</v>
      </c>
      <c r="K3" s="63">
        <v>0</v>
      </c>
      <c r="L3" s="63">
        <v>23770975.090000004</v>
      </c>
      <c r="M3" s="63">
        <v>23770975.090000004</v>
      </c>
      <c r="N3" s="63">
        <v>18565092.869999997</v>
      </c>
      <c r="O3" s="63">
        <f>+J3-L3</f>
        <v>7024000.909999996</v>
      </c>
    </row>
    <row r="4" spans="1:15" ht="11.25">
      <c r="A4" s="17"/>
      <c r="B4" s="17"/>
      <c r="C4" s="17"/>
      <c r="D4" s="17"/>
      <c r="E4" s="17"/>
      <c r="F4" s="17"/>
      <c r="G4" s="17"/>
      <c r="H4" s="68"/>
      <c r="I4" s="68"/>
      <c r="J4" s="68"/>
      <c r="K4" s="68"/>
      <c r="L4" s="68"/>
      <c r="M4" s="68"/>
      <c r="N4" s="68"/>
      <c r="O4" s="68"/>
    </row>
    <row r="5" spans="1:15" ht="11.25">
      <c r="A5" s="17"/>
      <c r="B5" s="17"/>
      <c r="C5" s="17"/>
      <c r="D5" s="17"/>
      <c r="E5" s="17"/>
      <c r="F5" s="17"/>
      <c r="G5" s="17"/>
      <c r="H5" s="68"/>
      <c r="I5" s="68"/>
      <c r="J5" s="68"/>
      <c r="K5" s="68"/>
      <c r="L5" s="68"/>
      <c r="M5" s="68"/>
      <c r="N5" s="68"/>
      <c r="O5" s="68"/>
    </row>
    <row r="6" spans="1:15" ht="11.25">
      <c r="A6" s="51"/>
      <c r="B6" s="51"/>
      <c r="C6" s="51"/>
      <c r="D6" s="51"/>
      <c r="E6" s="51"/>
      <c r="F6" s="51"/>
      <c r="G6" s="52" t="s">
        <v>145</v>
      </c>
      <c r="H6" s="64">
        <v>73040830.78</v>
      </c>
      <c r="I6" s="64">
        <v>-47598355.230000004</v>
      </c>
      <c r="J6" s="64">
        <v>25442475.55</v>
      </c>
      <c r="K6" s="64">
        <v>0</v>
      </c>
      <c r="L6" s="64">
        <v>19743933.85</v>
      </c>
      <c r="M6" s="64">
        <v>19743933.85</v>
      </c>
      <c r="N6" s="64">
        <v>15079121.079999998</v>
      </c>
      <c r="O6" s="68"/>
    </row>
    <row r="7" spans="1:15" ht="11.25">
      <c r="A7" s="51"/>
      <c r="B7" s="51"/>
      <c r="C7" s="51"/>
      <c r="D7" s="51"/>
      <c r="E7" s="51"/>
      <c r="F7" s="51"/>
      <c r="G7" s="52" t="s">
        <v>146</v>
      </c>
      <c r="H7" s="64">
        <v>23704210</v>
      </c>
      <c r="I7" s="64">
        <v>-2205889</v>
      </c>
      <c r="J7" s="64">
        <v>21498321</v>
      </c>
      <c r="K7" s="64">
        <v>0</v>
      </c>
      <c r="L7" s="64">
        <v>16316944.63</v>
      </c>
      <c r="M7" s="64">
        <v>16316944.63</v>
      </c>
      <c r="N7" s="64">
        <v>11867596.1</v>
      </c>
      <c r="O7" s="68"/>
    </row>
    <row r="8" spans="1:15" ht="11.25">
      <c r="A8" s="51" t="s">
        <v>147</v>
      </c>
      <c r="B8" s="51" t="s">
        <v>148</v>
      </c>
      <c r="C8" s="51">
        <v>1</v>
      </c>
      <c r="D8" s="51" t="s">
        <v>149</v>
      </c>
      <c r="E8" s="51" t="s">
        <v>150</v>
      </c>
      <c r="F8" s="51">
        <v>3821</v>
      </c>
      <c r="G8" s="51" t="s">
        <v>151</v>
      </c>
      <c r="H8" s="65">
        <v>3500000</v>
      </c>
      <c r="I8" s="65">
        <v>1900000</v>
      </c>
      <c r="J8" s="65">
        <v>5400000</v>
      </c>
      <c r="K8" s="65">
        <v>0</v>
      </c>
      <c r="L8" s="65">
        <v>5400000</v>
      </c>
      <c r="M8" s="65">
        <v>5400000</v>
      </c>
      <c r="N8" s="65">
        <v>5400000</v>
      </c>
      <c r="O8" s="68"/>
    </row>
    <row r="9" spans="1:15" ht="11.25">
      <c r="A9" s="51" t="s">
        <v>147</v>
      </c>
      <c r="B9" s="51" t="s">
        <v>148</v>
      </c>
      <c r="C9" s="51">
        <v>4</v>
      </c>
      <c r="D9" s="51" t="s">
        <v>149</v>
      </c>
      <c r="E9" s="51" t="s">
        <v>152</v>
      </c>
      <c r="F9" s="51">
        <v>1212</v>
      </c>
      <c r="G9" s="53" t="s">
        <v>153</v>
      </c>
      <c r="H9" s="66">
        <v>318000</v>
      </c>
      <c r="I9" s="65">
        <v>122000</v>
      </c>
      <c r="J9" s="65">
        <v>440000</v>
      </c>
      <c r="K9" s="65">
        <v>0</v>
      </c>
      <c r="L9" s="65">
        <v>420440.66</v>
      </c>
      <c r="M9" s="65">
        <v>420440.66</v>
      </c>
      <c r="N9" s="65">
        <v>404147.66</v>
      </c>
      <c r="O9" s="68"/>
    </row>
    <row r="10" spans="1:15" ht="11.25">
      <c r="A10" s="51"/>
      <c r="B10" s="51"/>
      <c r="C10" s="51"/>
      <c r="D10" s="51"/>
      <c r="E10" s="51"/>
      <c r="F10" s="51">
        <v>1342</v>
      </c>
      <c r="G10" s="53" t="s">
        <v>154</v>
      </c>
      <c r="H10" s="66">
        <v>94210</v>
      </c>
      <c r="I10" s="65">
        <v>4210</v>
      </c>
      <c r="J10" s="65">
        <v>98420</v>
      </c>
      <c r="K10" s="65">
        <v>0</v>
      </c>
      <c r="L10" s="65">
        <v>93946.29</v>
      </c>
      <c r="M10" s="65">
        <v>93946.29</v>
      </c>
      <c r="N10" s="65">
        <v>93946.29</v>
      </c>
      <c r="O10" s="68"/>
    </row>
    <row r="11" spans="1:15" ht="11.25">
      <c r="A11" s="51"/>
      <c r="B11" s="51"/>
      <c r="C11" s="51"/>
      <c r="D11" s="51"/>
      <c r="E11" s="51"/>
      <c r="F11" s="51">
        <v>1413</v>
      </c>
      <c r="G11" s="53" t="s">
        <v>155</v>
      </c>
      <c r="H11" s="66">
        <v>20000</v>
      </c>
      <c r="I11" s="65">
        <v>0</v>
      </c>
      <c r="J11" s="65">
        <v>20000</v>
      </c>
      <c r="K11" s="65">
        <v>0</v>
      </c>
      <c r="L11" s="65">
        <v>13968.4</v>
      </c>
      <c r="M11" s="65">
        <v>13968.4</v>
      </c>
      <c r="N11" s="65">
        <v>407.4300000000003</v>
      </c>
      <c r="O11" s="68"/>
    </row>
    <row r="12" spans="1:15" ht="11.25">
      <c r="A12" s="51"/>
      <c r="B12" s="51"/>
      <c r="C12" s="51"/>
      <c r="D12" s="51"/>
      <c r="E12" s="51"/>
      <c r="F12" s="51">
        <v>1421</v>
      </c>
      <c r="G12" s="53" t="s">
        <v>156</v>
      </c>
      <c r="H12" s="66">
        <v>6000</v>
      </c>
      <c r="I12" s="65">
        <v>0</v>
      </c>
      <c r="J12" s="65">
        <v>6000</v>
      </c>
      <c r="K12" s="65">
        <v>0</v>
      </c>
      <c r="L12" s="65">
        <v>3375</v>
      </c>
      <c r="M12" s="65">
        <v>3375</v>
      </c>
      <c r="N12" s="65">
        <v>0</v>
      </c>
      <c r="O12" s="68"/>
    </row>
    <row r="13" spans="1:15" ht="11.25">
      <c r="A13" s="51"/>
      <c r="B13" s="51"/>
      <c r="C13" s="51"/>
      <c r="D13" s="51"/>
      <c r="E13" s="51"/>
      <c r="F13" s="51">
        <v>1431</v>
      </c>
      <c r="G13" s="53" t="s">
        <v>157</v>
      </c>
      <c r="H13" s="66">
        <v>6000</v>
      </c>
      <c r="I13" s="65">
        <v>0</v>
      </c>
      <c r="J13" s="65">
        <v>6000</v>
      </c>
      <c r="K13" s="65">
        <v>0</v>
      </c>
      <c r="L13" s="65">
        <v>3476.05</v>
      </c>
      <c r="M13" s="65">
        <v>3476.05</v>
      </c>
      <c r="N13" s="65">
        <v>0</v>
      </c>
      <c r="O13" s="68"/>
    </row>
    <row r="14" spans="1:15" ht="11.25">
      <c r="A14" s="51" t="s">
        <v>147</v>
      </c>
      <c r="B14" s="51" t="s">
        <v>148</v>
      </c>
      <c r="C14" s="51">
        <v>4</v>
      </c>
      <c r="D14" s="51" t="s">
        <v>149</v>
      </c>
      <c r="E14" s="51" t="s">
        <v>150</v>
      </c>
      <c r="F14" s="51">
        <v>2212</v>
      </c>
      <c r="G14" s="54" t="s">
        <v>158</v>
      </c>
      <c r="H14" s="66">
        <v>230000</v>
      </c>
      <c r="I14" s="65">
        <v>-20000</v>
      </c>
      <c r="J14" s="65">
        <v>210000</v>
      </c>
      <c r="K14" s="65">
        <v>0</v>
      </c>
      <c r="L14" s="65">
        <v>201445</v>
      </c>
      <c r="M14" s="65">
        <v>201445</v>
      </c>
      <c r="N14" s="65">
        <v>0</v>
      </c>
      <c r="O14" s="68"/>
    </row>
    <row r="15" spans="1:15" ht="11.25">
      <c r="A15" s="51"/>
      <c r="B15" s="51"/>
      <c r="C15" s="51"/>
      <c r="D15" s="51"/>
      <c r="E15" s="51"/>
      <c r="F15" s="51">
        <v>3111</v>
      </c>
      <c r="G15" s="53" t="s">
        <v>159</v>
      </c>
      <c r="H15" s="66">
        <v>370000</v>
      </c>
      <c r="I15" s="65">
        <v>0</v>
      </c>
      <c r="J15" s="65">
        <v>370000</v>
      </c>
      <c r="K15" s="65">
        <v>0</v>
      </c>
      <c r="L15" s="65">
        <v>301724.14</v>
      </c>
      <c r="M15" s="65">
        <v>301724.14</v>
      </c>
      <c r="N15" s="65">
        <v>0</v>
      </c>
      <c r="O15" s="68"/>
    </row>
    <row r="16" spans="1:15" ht="11.25">
      <c r="A16" s="51"/>
      <c r="B16" s="51"/>
      <c r="C16" s="51"/>
      <c r="D16" s="51"/>
      <c r="E16" s="51"/>
      <c r="F16" s="51">
        <v>3192</v>
      </c>
      <c r="G16" s="53" t="s">
        <v>160</v>
      </c>
      <c r="H16" s="66">
        <v>115000</v>
      </c>
      <c r="I16" s="65">
        <v>55000</v>
      </c>
      <c r="J16" s="65">
        <v>170000</v>
      </c>
      <c r="K16" s="65">
        <v>0</v>
      </c>
      <c r="L16" s="65">
        <v>0</v>
      </c>
      <c r="M16" s="65">
        <v>0</v>
      </c>
      <c r="N16" s="65">
        <v>0</v>
      </c>
      <c r="O16" s="68"/>
    </row>
    <row r="17" spans="1:15" ht="11.25">
      <c r="A17" s="51"/>
      <c r="B17" s="51"/>
      <c r="C17" s="51"/>
      <c r="D17" s="51"/>
      <c r="E17" s="51"/>
      <c r="F17" s="51">
        <v>3381</v>
      </c>
      <c r="G17" s="53" t="s">
        <v>161</v>
      </c>
      <c r="H17" s="66">
        <v>1000000</v>
      </c>
      <c r="I17" s="65">
        <v>-300000</v>
      </c>
      <c r="J17" s="65">
        <v>700000</v>
      </c>
      <c r="K17" s="65">
        <v>0</v>
      </c>
      <c r="L17" s="65">
        <v>628000</v>
      </c>
      <c r="M17" s="65">
        <v>628000</v>
      </c>
      <c r="N17" s="65">
        <v>616000</v>
      </c>
      <c r="O17" s="68"/>
    </row>
    <row r="18" spans="1:15" ht="11.25">
      <c r="A18" s="51"/>
      <c r="B18" s="51"/>
      <c r="C18" s="51"/>
      <c r="D18" s="51"/>
      <c r="E18" s="51"/>
      <c r="F18" s="51">
        <v>3391</v>
      </c>
      <c r="G18" s="53" t="s">
        <v>162</v>
      </c>
      <c r="H18" s="66">
        <v>585000</v>
      </c>
      <c r="I18" s="65">
        <v>0</v>
      </c>
      <c r="J18" s="65">
        <v>585000</v>
      </c>
      <c r="K18" s="65">
        <v>0</v>
      </c>
      <c r="L18" s="65">
        <v>405000</v>
      </c>
      <c r="M18" s="65">
        <v>405000</v>
      </c>
      <c r="N18" s="65">
        <v>365000</v>
      </c>
      <c r="O18" s="68"/>
    </row>
    <row r="19" spans="1:15" ht="11.25">
      <c r="A19" s="51"/>
      <c r="B19" s="51"/>
      <c r="C19" s="51"/>
      <c r="D19" s="51"/>
      <c r="E19" s="51"/>
      <c r="F19" s="51">
        <v>3431</v>
      </c>
      <c r="G19" s="53" t="s">
        <v>163</v>
      </c>
      <c r="H19" s="66">
        <v>70000</v>
      </c>
      <c r="I19" s="65">
        <v>0</v>
      </c>
      <c r="J19" s="65">
        <v>70000</v>
      </c>
      <c r="K19" s="65">
        <v>0</v>
      </c>
      <c r="L19" s="65">
        <v>34892.38</v>
      </c>
      <c r="M19" s="65">
        <v>34892.38</v>
      </c>
      <c r="N19" s="65">
        <v>0</v>
      </c>
      <c r="O19" s="68"/>
    </row>
    <row r="20" spans="1:15" ht="11.25">
      <c r="A20" s="51"/>
      <c r="B20" s="51"/>
      <c r="C20" s="51"/>
      <c r="D20" s="51"/>
      <c r="E20" s="51"/>
      <c r="F20" s="51">
        <v>3511</v>
      </c>
      <c r="G20" s="53" t="s">
        <v>164</v>
      </c>
      <c r="H20" s="66">
        <v>890000</v>
      </c>
      <c r="I20" s="65">
        <v>714901</v>
      </c>
      <c r="J20" s="65">
        <v>1604901</v>
      </c>
      <c r="K20" s="65">
        <v>0</v>
      </c>
      <c r="L20" s="65">
        <v>639418.55</v>
      </c>
      <c r="M20" s="65">
        <v>639418.55</v>
      </c>
      <c r="N20" s="65">
        <v>363868.55000000005</v>
      </c>
      <c r="O20" s="68"/>
    </row>
    <row r="21" spans="1:15" ht="11.25">
      <c r="A21" s="51"/>
      <c r="B21" s="51"/>
      <c r="C21" s="51"/>
      <c r="D21" s="51"/>
      <c r="E21" s="51"/>
      <c r="F21" s="51">
        <v>3581</v>
      </c>
      <c r="G21" s="53" t="s">
        <v>165</v>
      </c>
      <c r="H21" s="66">
        <v>210000</v>
      </c>
      <c r="I21" s="65">
        <v>-30000</v>
      </c>
      <c r="J21" s="65">
        <v>180000</v>
      </c>
      <c r="K21" s="65">
        <v>0</v>
      </c>
      <c r="L21" s="65">
        <v>178550</v>
      </c>
      <c r="M21" s="65">
        <v>178550</v>
      </c>
      <c r="N21" s="65">
        <v>0</v>
      </c>
      <c r="O21" s="68"/>
    </row>
    <row r="22" spans="1:15" ht="11.25">
      <c r="A22" s="51"/>
      <c r="B22" s="51"/>
      <c r="C22" s="51"/>
      <c r="D22" s="51"/>
      <c r="E22" s="51"/>
      <c r="F22" s="51">
        <v>3621</v>
      </c>
      <c r="G22" s="53" t="s">
        <v>166</v>
      </c>
      <c r="H22" s="66">
        <v>1350000</v>
      </c>
      <c r="I22" s="65">
        <v>250000</v>
      </c>
      <c r="J22" s="65">
        <v>1600000</v>
      </c>
      <c r="K22" s="65">
        <v>0</v>
      </c>
      <c r="L22" s="65">
        <v>1501540.68</v>
      </c>
      <c r="M22" s="65">
        <v>1501540.68</v>
      </c>
      <c r="N22" s="65">
        <v>512822.70999999996</v>
      </c>
      <c r="O22" s="68"/>
    </row>
    <row r="23" spans="1:15" ht="11.25">
      <c r="A23" s="51"/>
      <c r="B23" s="51"/>
      <c r="C23" s="51"/>
      <c r="D23" s="51"/>
      <c r="E23" s="51"/>
      <c r="F23" s="51">
        <v>3751</v>
      </c>
      <c r="G23" s="54" t="s">
        <v>167</v>
      </c>
      <c r="H23" s="66">
        <v>170000</v>
      </c>
      <c r="I23" s="65">
        <v>-170000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8"/>
    </row>
    <row r="24" spans="1:15" ht="11.25">
      <c r="A24" s="51"/>
      <c r="B24" s="51"/>
      <c r="C24" s="51"/>
      <c r="D24" s="51"/>
      <c r="E24" s="51"/>
      <c r="F24" s="51">
        <v>3821</v>
      </c>
      <c r="G24" s="53" t="s">
        <v>168</v>
      </c>
      <c r="H24" s="66">
        <v>12500000</v>
      </c>
      <c r="I24" s="65">
        <v>-4037064</v>
      </c>
      <c r="J24" s="65">
        <v>8462936</v>
      </c>
      <c r="K24" s="65">
        <v>0</v>
      </c>
      <c r="L24" s="65">
        <v>6436103.48</v>
      </c>
      <c r="M24" s="65">
        <v>6436103.48</v>
      </c>
      <c r="N24" s="65">
        <v>4111403.4600000004</v>
      </c>
      <c r="O24" s="68"/>
    </row>
    <row r="25" spans="1:15" ht="11.25">
      <c r="A25" s="51"/>
      <c r="B25" s="51"/>
      <c r="C25" s="51"/>
      <c r="D25" s="51"/>
      <c r="E25" s="51"/>
      <c r="F25" s="51">
        <v>3921</v>
      </c>
      <c r="G25" s="53" t="s">
        <v>254</v>
      </c>
      <c r="H25" s="66">
        <v>0</v>
      </c>
      <c r="I25" s="65">
        <v>55064</v>
      </c>
      <c r="J25" s="65">
        <v>55064</v>
      </c>
      <c r="K25" s="65">
        <v>0</v>
      </c>
      <c r="L25" s="65">
        <v>55064</v>
      </c>
      <c r="M25" s="65">
        <v>55064</v>
      </c>
      <c r="N25" s="65">
        <v>0</v>
      </c>
      <c r="O25" s="68"/>
    </row>
    <row r="26" spans="1:15" ht="11.25">
      <c r="A26" s="51" t="s">
        <v>147</v>
      </c>
      <c r="B26" s="51" t="s">
        <v>148</v>
      </c>
      <c r="C26" s="51">
        <v>4</v>
      </c>
      <c r="D26" s="51" t="s">
        <v>149</v>
      </c>
      <c r="E26" s="51" t="s">
        <v>169</v>
      </c>
      <c r="F26" s="51">
        <v>4411</v>
      </c>
      <c r="G26" s="55" t="s">
        <v>170</v>
      </c>
      <c r="H26" s="66">
        <v>120000</v>
      </c>
      <c r="I26" s="65">
        <v>0</v>
      </c>
      <c r="J26" s="65">
        <v>120000</v>
      </c>
      <c r="K26" s="65">
        <v>0</v>
      </c>
      <c r="L26" s="65">
        <v>0</v>
      </c>
      <c r="M26" s="65">
        <v>0</v>
      </c>
      <c r="N26" s="65">
        <v>0</v>
      </c>
      <c r="O26" s="68"/>
    </row>
    <row r="27" spans="1:15" ht="11.25">
      <c r="A27" s="51"/>
      <c r="B27" s="51"/>
      <c r="C27" s="51"/>
      <c r="D27" s="51"/>
      <c r="E27" s="51"/>
      <c r="F27" s="51">
        <v>4451</v>
      </c>
      <c r="G27" s="53" t="s">
        <v>171</v>
      </c>
      <c r="H27" s="66">
        <v>450000</v>
      </c>
      <c r="I27" s="65">
        <v>-350000</v>
      </c>
      <c r="J27" s="65">
        <v>100000</v>
      </c>
      <c r="K27" s="65">
        <v>0</v>
      </c>
      <c r="L27" s="65">
        <v>0</v>
      </c>
      <c r="M27" s="65">
        <v>0</v>
      </c>
      <c r="N27" s="65">
        <v>0</v>
      </c>
      <c r="O27" s="68"/>
    </row>
    <row r="28" spans="1:15" ht="11.25">
      <c r="A28" s="51" t="s">
        <v>147</v>
      </c>
      <c r="B28" s="51" t="s">
        <v>148</v>
      </c>
      <c r="C28" s="51">
        <v>6</v>
      </c>
      <c r="D28" s="51" t="s">
        <v>149</v>
      </c>
      <c r="E28" s="51" t="s">
        <v>150</v>
      </c>
      <c r="F28" s="51">
        <v>3821</v>
      </c>
      <c r="G28" s="53" t="s">
        <v>168</v>
      </c>
      <c r="H28" s="66">
        <v>1700000</v>
      </c>
      <c r="I28" s="65">
        <v>-400000</v>
      </c>
      <c r="J28" s="65">
        <v>1300000</v>
      </c>
      <c r="K28" s="65">
        <v>0</v>
      </c>
      <c r="L28" s="65">
        <v>0</v>
      </c>
      <c r="M28" s="65">
        <v>0</v>
      </c>
      <c r="N28" s="65">
        <v>0</v>
      </c>
      <c r="O28" s="68"/>
    </row>
    <row r="29" spans="1:15" ht="11.25">
      <c r="A29" s="51"/>
      <c r="B29" s="51"/>
      <c r="C29" s="51"/>
      <c r="D29" s="51"/>
      <c r="E29" s="51"/>
      <c r="F29" s="51"/>
      <c r="G29" s="53"/>
      <c r="H29" s="66"/>
      <c r="I29" s="65"/>
      <c r="J29" s="65"/>
      <c r="K29" s="65"/>
      <c r="L29" s="65"/>
      <c r="M29" s="65"/>
      <c r="N29" s="65"/>
      <c r="O29" s="68"/>
    </row>
    <row r="30" spans="1:15" ht="11.25">
      <c r="A30" s="51"/>
      <c r="B30" s="51"/>
      <c r="C30" s="51"/>
      <c r="D30" s="51"/>
      <c r="E30" s="51"/>
      <c r="F30" s="51"/>
      <c r="G30" s="53"/>
      <c r="H30" s="66"/>
      <c r="I30" s="65"/>
      <c r="J30" s="65"/>
      <c r="K30" s="65"/>
      <c r="L30" s="65"/>
      <c r="M30" s="65"/>
      <c r="N30" s="65"/>
      <c r="O30" s="68"/>
    </row>
    <row r="31" spans="1:15" ht="11.25">
      <c r="A31" s="51"/>
      <c r="B31" s="51"/>
      <c r="C31" s="51"/>
      <c r="D31" s="51"/>
      <c r="E31" s="51"/>
      <c r="F31" s="51"/>
      <c r="G31" s="51"/>
      <c r="H31" s="65"/>
      <c r="I31" s="65"/>
      <c r="J31" s="65"/>
      <c r="K31" s="65"/>
      <c r="L31" s="65"/>
      <c r="M31" s="65"/>
      <c r="N31" s="65"/>
      <c r="O31" s="68"/>
    </row>
    <row r="32" spans="1:15" ht="11.25">
      <c r="A32" s="52"/>
      <c r="B32" s="52"/>
      <c r="C32" s="52"/>
      <c r="D32" s="52"/>
      <c r="E32" s="52"/>
      <c r="F32" s="52"/>
      <c r="G32" s="52" t="s">
        <v>172</v>
      </c>
      <c r="H32" s="64">
        <v>49336620.78</v>
      </c>
      <c r="I32" s="64">
        <v>-45392466.230000004</v>
      </c>
      <c r="J32" s="64">
        <v>3944154.55</v>
      </c>
      <c r="K32" s="64">
        <v>0</v>
      </c>
      <c r="L32" s="64">
        <v>3426989.2199999997</v>
      </c>
      <c r="M32" s="64">
        <v>3426989.2199999997</v>
      </c>
      <c r="N32" s="64">
        <v>3211524.9799999995</v>
      </c>
      <c r="O32" s="68"/>
    </row>
    <row r="33" spans="1:15" ht="11.25">
      <c r="A33" s="51" t="s">
        <v>147</v>
      </c>
      <c r="B33" s="51" t="s">
        <v>173</v>
      </c>
      <c r="C33" s="51">
        <v>1</v>
      </c>
      <c r="D33" s="51" t="s">
        <v>149</v>
      </c>
      <c r="E33" s="51" t="s">
        <v>152</v>
      </c>
      <c r="F33" s="51">
        <v>1131</v>
      </c>
      <c r="G33" s="53" t="s">
        <v>174</v>
      </c>
      <c r="H33" s="66">
        <v>1497828</v>
      </c>
      <c r="I33" s="65">
        <v>-379503</v>
      </c>
      <c r="J33" s="65">
        <v>1118325</v>
      </c>
      <c r="K33" s="65">
        <v>0</v>
      </c>
      <c r="L33" s="65">
        <v>1118288.27</v>
      </c>
      <c r="M33" s="66">
        <v>1118288.27</v>
      </c>
      <c r="N33" s="65">
        <v>1118288.27</v>
      </c>
      <c r="O33" s="68"/>
    </row>
    <row r="34" spans="1:15" ht="11.25">
      <c r="A34" s="51"/>
      <c r="B34" s="51"/>
      <c r="C34" s="51"/>
      <c r="D34" s="51"/>
      <c r="E34" s="51"/>
      <c r="F34" s="51">
        <v>1212</v>
      </c>
      <c r="G34" s="53" t="s">
        <v>153</v>
      </c>
      <c r="H34" s="66">
        <v>80000</v>
      </c>
      <c r="I34" s="65">
        <v>73237</v>
      </c>
      <c r="J34" s="65">
        <v>153237</v>
      </c>
      <c r="K34" s="65">
        <v>0</v>
      </c>
      <c r="L34" s="65">
        <v>152928.39</v>
      </c>
      <c r="M34" s="66">
        <v>152928.39</v>
      </c>
      <c r="N34" s="65">
        <v>152928.39</v>
      </c>
      <c r="O34" s="68"/>
    </row>
    <row r="35" spans="1:15" ht="11.25">
      <c r="A35" s="51"/>
      <c r="B35" s="51"/>
      <c r="C35" s="51"/>
      <c r="D35" s="51"/>
      <c r="E35" s="51"/>
      <c r="F35" s="51">
        <v>1321</v>
      </c>
      <c r="G35" s="53" t="s">
        <v>175</v>
      </c>
      <c r="H35" s="66">
        <v>38693.89</v>
      </c>
      <c r="I35" s="65">
        <v>0</v>
      </c>
      <c r="J35" s="65">
        <v>38693.89</v>
      </c>
      <c r="K35" s="65">
        <v>0</v>
      </c>
      <c r="L35" s="65">
        <v>38693.86</v>
      </c>
      <c r="M35" s="65">
        <v>38693.86</v>
      </c>
      <c r="N35" s="65">
        <v>38693.86</v>
      </c>
      <c r="O35" s="68"/>
    </row>
    <row r="36" spans="1:15" ht="11.25">
      <c r="A36" s="51"/>
      <c r="B36" s="51"/>
      <c r="C36" s="51"/>
      <c r="D36" s="51"/>
      <c r="E36" s="51"/>
      <c r="F36" s="51">
        <v>1323</v>
      </c>
      <c r="G36" s="53" t="s">
        <v>176</v>
      </c>
      <c r="H36" s="66">
        <v>208032.2</v>
      </c>
      <c r="I36" s="65">
        <v>-4199.38</v>
      </c>
      <c r="J36" s="65">
        <v>203832.82</v>
      </c>
      <c r="K36" s="65">
        <v>0</v>
      </c>
      <c r="L36" s="65">
        <v>203777.75</v>
      </c>
      <c r="M36" s="65">
        <v>203777.75</v>
      </c>
      <c r="N36" s="65">
        <v>203777.75</v>
      </c>
      <c r="O36" s="68"/>
    </row>
    <row r="37" spans="1:15" ht="11.25">
      <c r="A37" s="51"/>
      <c r="B37" s="51"/>
      <c r="C37" s="51"/>
      <c r="D37" s="51"/>
      <c r="E37" s="51"/>
      <c r="F37" s="51">
        <v>1413</v>
      </c>
      <c r="G37" s="53" t="s">
        <v>155</v>
      </c>
      <c r="H37" s="66">
        <v>143709.41</v>
      </c>
      <c r="I37" s="65">
        <v>-12850</v>
      </c>
      <c r="J37" s="65">
        <v>130859.41</v>
      </c>
      <c r="K37" s="65">
        <v>0</v>
      </c>
      <c r="L37" s="65">
        <v>130832.88</v>
      </c>
      <c r="M37" s="66">
        <v>130832.88</v>
      </c>
      <c r="N37" s="65">
        <v>123046.42</v>
      </c>
      <c r="O37" s="68"/>
    </row>
    <row r="38" spans="1:15" ht="11.25">
      <c r="A38" s="51"/>
      <c r="B38" s="51"/>
      <c r="C38" s="51"/>
      <c r="D38" s="51"/>
      <c r="E38" s="51"/>
      <c r="F38" s="51">
        <v>1421</v>
      </c>
      <c r="G38" s="53" t="s">
        <v>156</v>
      </c>
      <c r="H38" s="66">
        <v>88351.26</v>
      </c>
      <c r="I38" s="65">
        <v>250</v>
      </c>
      <c r="J38" s="65">
        <v>88601.26</v>
      </c>
      <c r="K38" s="65">
        <v>0</v>
      </c>
      <c r="L38" s="65">
        <v>88581.56</v>
      </c>
      <c r="M38" s="65">
        <v>88581.56</v>
      </c>
      <c r="N38" s="65">
        <v>77332.42</v>
      </c>
      <c r="O38" s="68"/>
    </row>
    <row r="39" spans="1:15" ht="11.25">
      <c r="A39" s="51"/>
      <c r="B39" s="51"/>
      <c r="C39" s="51"/>
      <c r="D39" s="51"/>
      <c r="E39" s="51"/>
      <c r="F39" s="51">
        <v>1431</v>
      </c>
      <c r="G39" s="53" t="s">
        <v>157</v>
      </c>
      <c r="H39" s="66">
        <v>92659.46</v>
      </c>
      <c r="I39" s="65">
        <v>-800</v>
      </c>
      <c r="J39" s="65">
        <v>91859.46</v>
      </c>
      <c r="K39" s="65">
        <v>0</v>
      </c>
      <c r="L39" s="65">
        <v>90638.7</v>
      </c>
      <c r="M39" s="65">
        <v>90638.7</v>
      </c>
      <c r="N39" s="65">
        <v>79052.8</v>
      </c>
      <c r="O39" s="68"/>
    </row>
    <row r="40" spans="1:15" ht="11.25">
      <c r="A40" s="51"/>
      <c r="B40" s="51"/>
      <c r="C40" s="51"/>
      <c r="D40" s="51"/>
      <c r="E40" s="51"/>
      <c r="F40" s="51">
        <v>1511</v>
      </c>
      <c r="G40" s="56" t="s">
        <v>177</v>
      </c>
      <c r="H40" s="66">
        <v>29956.56</v>
      </c>
      <c r="I40" s="65">
        <v>1712</v>
      </c>
      <c r="J40" s="65">
        <v>31668.56</v>
      </c>
      <c r="K40" s="65">
        <v>0</v>
      </c>
      <c r="L40" s="65">
        <v>31263.96</v>
      </c>
      <c r="M40" s="65">
        <v>31263.96</v>
      </c>
      <c r="N40" s="65">
        <v>31263.96</v>
      </c>
      <c r="O40" s="68"/>
    </row>
    <row r="41" spans="1:15" ht="11.25">
      <c r="A41" s="51"/>
      <c r="B41" s="51"/>
      <c r="C41" s="51"/>
      <c r="D41" s="51"/>
      <c r="E41" s="51"/>
      <c r="F41" s="51">
        <v>1522</v>
      </c>
      <c r="G41" s="56" t="s">
        <v>242</v>
      </c>
      <c r="H41" s="66">
        <v>0</v>
      </c>
      <c r="I41" s="65">
        <v>251787.15</v>
      </c>
      <c r="J41" s="65">
        <v>251787.15</v>
      </c>
      <c r="K41" s="65">
        <v>0</v>
      </c>
      <c r="L41" s="65">
        <v>251787.15</v>
      </c>
      <c r="M41" s="65">
        <v>251787.15</v>
      </c>
      <c r="N41" s="65">
        <v>251787.15</v>
      </c>
      <c r="O41" s="68"/>
    </row>
    <row r="42" spans="1:15" ht="11.25">
      <c r="A42" s="51"/>
      <c r="B42" s="51"/>
      <c r="C42" s="51"/>
      <c r="D42" s="51"/>
      <c r="E42" s="51"/>
      <c r="F42" s="51">
        <v>1551</v>
      </c>
      <c r="G42" s="53" t="s">
        <v>178</v>
      </c>
      <c r="H42" s="66">
        <v>15000</v>
      </c>
      <c r="I42" s="65">
        <v>-15000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8"/>
    </row>
    <row r="43" spans="1:15" ht="11.25">
      <c r="A43" s="51" t="s">
        <v>147</v>
      </c>
      <c r="B43" s="51" t="s">
        <v>173</v>
      </c>
      <c r="C43" s="51">
        <v>1</v>
      </c>
      <c r="D43" s="51" t="s">
        <v>149</v>
      </c>
      <c r="E43" s="51" t="s">
        <v>150</v>
      </c>
      <c r="F43" s="51">
        <v>2111</v>
      </c>
      <c r="G43" s="53" t="s">
        <v>179</v>
      </c>
      <c r="H43" s="66">
        <v>25000</v>
      </c>
      <c r="I43" s="65">
        <v>-25000</v>
      </c>
      <c r="J43" s="65">
        <v>0</v>
      </c>
      <c r="K43" s="65">
        <v>0</v>
      </c>
      <c r="L43" s="65">
        <v>0</v>
      </c>
      <c r="M43" s="66">
        <v>0</v>
      </c>
      <c r="N43" s="65">
        <v>0</v>
      </c>
      <c r="O43" s="68"/>
    </row>
    <row r="44" spans="1:15" ht="11.25">
      <c r="A44" s="51"/>
      <c r="B44" s="51"/>
      <c r="C44" s="51"/>
      <c r="D44" s="51"/>
      <c r="E44" s="51"/>
      <c r="F44" s="51">
        <v>2112</v>
      </c>
      <c r="G44" s="53" t="s">
        <v>180</v>
      </c>
      <c r="H44" s="66">
        <v>10000</v>
      </c>
      <c r="I44" s="65">
        <v>-10000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8"/>
    </row>
    <row r="45" spans="1:15" ht="11.25">
      <c r="A45" s="51"/>
      <c r="B45" s="51"/>
      <c r="C45" s="51"/>
      <c r="D45" s="51"/>
      <c r="E45" s="51"/>
      <c r="F45" s="51">
        <v>2121</v>
      </c>
      <c r="G45" s="53" t="s">
        <v>181</v>
      </c>
      <c r="H45" s="66">
        <v>10000</v>
      </c>
      <c r="I45" s="65">
        <v>-10000</v>
      </c>
      <c r="J45" s="65">
        <v>0</v>
      </c>
      <c r="K45" s="65">
        <v>0</v>
      </c>
      <c r="L45" s="65">
        <v>0</v>
      </c>
      <c r="M45" s="66">
        <v>0</v>
      </c>
      <c r="N45" s="65">
        <v>0</v>
      </c>
      <c r="O45" s="68"/>
    </row>
    <row r="46" spans="1:15" ht="11.25">
      <c r="A46" s="51"/>
      <c r="B46" s="51"/>
      <c r="C46" s="51"/>
      <c r="D46" s="51"/>
      <c r="E46" s="51"/>
      <c r="F46" s="51">
        <v>2612</v>
      </c>
      <c r="G46" s="54" t="s">
        <v>182</v>
      </c>
      <c r="H46" s="66">
        <v>44000</v>
      </c>
      <c r="I46" s="65">
        <v>-44000</v>
      </c>
      <c r="J46" s="65">
        <v>0</v>
      </c>
      <c r="K46" s="65">
        <v>0</v>
      </c>
      <c r="L46" s="65">
        <v>0</v>
      </c>
      <c r="M46" s="66">
        <v>0</v>
      </c>
      <c r="N46" s="65">
        <v>0</v>
      </c>
      <c r="O46" s="68"/>
    </row>
    <row r="47" spans="1:15" ht="11.25">
      <c r="A47" s="51"/>
      <c r="B47" s="51"/>
      <c r="C47" s="51"/>
      <c r="D47" s="51"/>
      <c r="E47" s="51"/>
      <c r="F47" s="51">
        <v>2711</v>
      </c>
      <c r="G47" s="54" t="s">
        <v>183</v>
      </c>
      <c r="H47" s="66">
        <v>1319</v>
      </c>
      <c r="I47" s="65">
        <v>-1319</v>
      </c>
      <c r="J47" s="65">
        <v>0</v>
      </c>
      <c r="K47" s="65">
        <v>0</v>
      </c>
      <c r="L47" s="65">
        <v>0</v>
      </c>
      <c r="M47" s="66">
        <v>0</v>
      </c>
      <c r="N47" s="65">
        <v>0</v>
      </c>
      <c r="O47" s="68"/>
    </row>
    <row r="48" spans="1:15" ht="11.25">
      <c r="A48" s="51"/>
      <c r="B48" s="51"/>
      <c r="C48" s="51"/>
      <c r="D48" s="51"/>
      <c r="E48" s="51"/>
      <c r="F48" s="51">
        <v>2941</v>
      </c>
      <c r="G48" s="54" t="s">
        <v>184</v>
      </c>
      <c r="H48" s="66">
        <v>5000</v>
      </c>
      <c r="I48" s="65">
        <v>-5000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8"/>
    </row>
    <row r="49" spans="1:15" ht="11.25">
      <c r="A49" s="51"/>
      <c r="B49" s="51"/>
      <c r="C49" s="51"/>
      <c r="D49" s="51"/>
      <c r="E49" s="51"/>
      <c r="F49" s="51">
        <v>3141</v>
      </c>
      <c r="G49" s="53" t="s">
        <v>186</v>
      </c>
      <c r="H49" s="66">
        <v>0</v>
      </c>
      <c r="I49" s="65">
        <v>60000</v>
      </c>
      <c r="J49" s="65">
        <v>60000</v>
      </c>
      <c r="K49" s="65">
        <v>0</v>
      </c>
      <c r="L49" s="65">
        <v>23520.55</v>
      </c>
      <c r="M49" s="65">
        <v>23520.55</v>
      </c>
      <c r="N49" s="65">
        <v>21670.28</v>
      </c>
      <c r="O49" s="68"/>
    </row>
    <row r="50" spans="1:15" ht="11.25">
      <c r="A50" s="51"/>
      <c r="B50" s="51"/>
      <c r="C50" s="51"/>
      <c r="D50" s="51"/>
      <c r="E50" s="51"/>
      <c r="F50" s="51">
        <v>3152</v>
      </c>
      <c r="G50" s="53" t="s">
        <v>187</v>
      </c>
      <c r="H50" s="66">
        <v>0</v>
      </c>
      <c r="I50" s="65">
        <v>60000</v>
      </c>
      <c r="J50" s="65">
        <v>60000</v>
      </c>
      <c r="K50" s="65">
        <v>0</v>
      </c>
      <c r="L50" s="65">
        <v>0</v>
      </c>
      <c r="M50" s="65">
        <v>0</v>
      </c>
      <c r="N50" s="65">
        <v>0</v>
      </c>
      <c r="O50" s="68"/>
    </row>
    <row r="51" spans="1:15" ht="11.25">
      <c r="A51" s="51"/>
      <c r="B51" s="51"/>
      <c r="C51" s="51"/>
      <c r="D51" s="51"/>
      <c r="E51" s="51"/>
      <c r="F51" s="51">
        <v>3181</v>
      </c>
      <c r="G51" s="53" t="s">
        <v>188</v>
      </c>
      <c r="H51" s="66">
        <v>0</v>
      </c>
      <c r="I51" s="65">
        <v>6000</v>
      </c>
      <c r="J51" s="65">
        <v>6000</v>
      </c>
      <c r="K51" s="65">
        <v>0</v>
      </c>
      <c r="L51" s="65">
        <v>0</v>
      </c>
      <c r="M51" s="65">
        <v>0</v>
      </c>
      <c r="N51" s="65">
        <v>0</v>
      </c>
      <c r="O51" s="68"/>
    </row>
    <row r="52" spans="1:15" ht="11.25">
      <c r="A52" s="51"/>
      <c r="B52" s="51"/>
      <c r="C52" s="51"/>
      <c r="D52" s="51"/>
      <c r="E52" s="51"/>
      <c r="F52" s="51">
        <v>3311</v>
      </c>
      <c r="G52" s="53" t="s">
        <v>189</v>
      </c>
      <c r="H52" s="66">
        <v>0</v>
      </c>
      <c r="I52" s="65">
        <v>120000</v>
      </c>
      <c r="J52" s="65">
        <v>120000</v>
      </c>
      <c r="K52" s="65">
        <v>0</v>
      </c>
      <c r="L52" s="65">
        <v>31802.1</v>
      </c>
      <c r="M52" s="65">
        <v>31802.1</v>
      </c>
      <c r="N52" s="65">
        <v>21201.399999999998</v>
      </c>
      <c r="O52" s="68"/>
    </row>
    <row r="53" spans="1:15" ht="11.25">
      <c r="A53" s="51"/>
      <c r="B53" s="51"/>
      <c r="C53" s="51"/>
      <c r="D53" s="51"/>
      <c r="E53" s="51"/>
      <c r="F53" s="51">
        <v>3341</v>
      </c>
      <c r="G53" s="53" t="s">
        <v>244</v>
      </c>
      <c r="H53" s="66">
        <v>0</v>
      </c>
      <c r="I53" s="65">
        <v>20000</v>
      </c>
      <c r="J53" s="65">
        <v>20000</v>
      </c>
      <c r="K53" s="65">
        <v>0</v>
      </c>
      <c r="L53" s="65">
        <v>0</v>
      </c>
      <c r="M53" s="65"/>
      <c r="N53" s="65">
        <v>0</v>
      </c>
      <c r="O53" s="68"/>
    </row>
    <row r="54" spans="1:15" ht="11.25">
      <c r="A54" s="51"/>
      <c r="B54" s="51"/>
      <c r="C54" s="51"/>
      <c r="D54" s="51"/>
      <c r="E54" s="51"/>
      <c r="F54" s="51">
        <v>3391</v>
      </c>
      <c r="G54" s="53" t="s">
        <v>162</v>
      </c>
      <c r="H54" s="66">
        <v>0</v>
      </c>
      <c r="I54" s="65">
        <v>212100</v>
      </c>
      <c r="J54" s="65">
        <v>212100</v>
      </c>
      <c r="K54" s="65">
        <v>0</v>
      </c>
      <c r="L54" s="65">
        <v>125431.46</v>
      </c>
      <c r="M54" s="65">
        <v>125431.46</v>
      </c>
      <c r="N54" s="65">
        <v>125431.46</v>
      </c>
      <c r="O54" s="68"/>
    </row>
    <row r="55" spans="1:15" ht="11.25">
      <c r="A55" s="51"/>
      <c r="B55" s="51"/>
      <c r="C55" s="51"/>
      <c r="D55" s="51"/>
      <c r="E55" s="51"/>
      <c r="F55" s="51">
        <v>3441</v>
      </c>
      <c r="G55" s="53" t="s">
        <v>190</v>
      </c>
      <c r="H55" s="66">
        <v>0</v>
      </c>
      <c r="I55" s="65">
        <v>40000</v>
      </c>
      <c r="J55" s="65">
        <v>40000</v>
      </c>
      <c r="K55" s="65">
        <v>0</v>
      </c>
      <c r="L55" s="65">
        <v>32145.01</v>
      </c>
      <c r="M55" s="65">
        <v>32145.01</v>
      </c>
      <c r="N55" s="65">
        <v>32145.01</v>
      </c>
      <c r="O55" s="68"/>
    </row>
    <row r="56" spans="1:15" ht="11.25">
      <c r="A56" s="51"/>
      <c r="B56" s="51"/>
      <c r="C56" s="51"/>
      <c r="D56" s="51"/>
      <c r="E56" s="51"/>
      <c r="F56" s="51">
        <v>3451</v>
      </c>
      <c r="G56" s="53" t="s">
        <v>191</v>
      </c>
      <c r="H56" s="66">
        <v>0</v>
      </c>
      <c r="I56" s="65">
        <v>12000</v>
      </c>
      <c r="J56" s="65">
        <v>12000</v>
      </c>
      <c r="K56" s="65">
        <v>0</v>
      </c>
      <c r="L56" s="65">
        <v>6455.56</v>
      </c>
      <c r="M56" s="65">
        <v>6455.56</v>
      </c>
      <c r="N56" s="65">
        <v>6455.56</v>
      </c>
      <c r="O56" s="68"/>
    </row>
    <row r="57" spans="1:15" ht="11.25">
      <c r="A57" s="51"/>
      <c r="B57" s="51"/>
      <c r="C57" s="51"/>
      <c r="D57" s="51"/>
      <c r="E57" s="51"/>
      <c r="F57" s="51">
        <v>3521</v>
      </c>
      <c r="G57" s="54" t="s">
        <v>192</v>
      </c>
      <c r="H57" s="66">
        <v>0</v>
      </c>
      <c r="I57" s="65">
        <v>5000</v>
      </c>
      <c r="J57" s="65">
        <v>5000</v>
      </c>
      <c r="K57" s="65">
        <v>0</v>
      </c>
      <c r="L57" s="65">
        <v>1100</v>
      </c>
      <c r="M57" s="65">
        <v>1100</v>
      </c>
      <c r="N57" s="65">
        <v>0</v>
      </c>
      <c r="O57" s="68"/>
    </row>
    <row r="58" spans="1:15" ht="11.25">
      <c r="A58" s="51"/>
      <c r="B58" s="51"/>
      <c r="C58" s="51"/>
      <c r="D58" s="51"/>
      <c r="E58" s="51"/>
      <c r="F58" s="51">
        <v>3551</v>
      </c>
      <c r="G58" s="54" t="s">
        <v>193</v>
      </c>
      <c r="H58" s="66">
        <v>0</v>
      </c>
      <c r="I58" s="65">
        <v>27200</v>
      </c>
      <c r="J58" s="65">
        <v>27200</v>
      </c>
      <c r="K58" s="65">
        <v>0</v>
      </c>
      <c r="L58" s="65">
        <v>27079</v>
      </c>
      <c r="M58" s="65">
        <v>27079</v>
      </c>
      <c r="N58" s="65">
        <v>9932.279999999999</v>
      </c>
      <c r="O58" s="68"/>
    </row>
    <row r="59" spans="1:15" ht="11.25">
      <c r="A59" s="51"/>
      <c r="B59" s="51"/>
      <c r="C59" s="51"/>
      <c r="D59" s="51"/>
      <c r="E59" s="51"/>
      <c r="F59" s="51">
        <v>3611</v>
      </c>
      <c r="G59" s="54" t="s">
        <v>194</v>
      </c>
      <c r="H59" s="66">
        <v>0</v>
      </c>
      <c r="I59" s="65">
        <v>20000</v>
      </c>
      <c r="J59" s="65">
        <v>20000</v>
      </c>
      <c r="K59" s="65">
        <v>0</v>
      </c>
      <c r="L59" s="65">
        <v>469.94</v>
      </c>
      <c r="M59" s="65">
        <v>469.94</v>
      </c>
      <c r="N59" s="65">
        <v>469.94</v>
      </c>
      <c r="O59" s="68"/>
    </row>
    <row r="60" spans="1:15" ht="11.25">
      <c r="A60" s="51"/>
      <c r="B60" s="51"/>
      <c r="C60" s="51"/>
      <c r="D60" s="51"/>
      <c r="E60" s="51"/>
      <c r="F60" s="51">
        <v>3621</v>
      </c>
      <c r="G60" s="53" t="s">
        <v>166</v>
      </c>
      <c r="H60" s="66">
        <v>0</v>
      </c>
      <c r="I60" s="65">
        <v>90000</v>
      </c>
      <c r="J60" s="65">
        <v>90000</v>
      </c>
      <c r="K60" s="65">
        <v>0</v>
      </c>
      <c r="L60" s="65">
        <v>86857</v>
      </c>
      <c r="M60" s="65">
        <v>86857</v>
      </c>
      <c r="N60" s="65">
        <v>52322.5</v>
      </c>
      <c r="O60" s="68"/>
    </row>
    <row r="61" spans="1:15" ht="11.25">
      <c r="A61" s="51"/>
      <c r="B61" s="51"/>
      <c r="C61" s="51"/>
      <c r="D61" s="51"/>
      <c r="E61" s="51"/>
      <c r="F61" s="51">
        <v>3631</v>
      </c>
      <c r="G61" s="54" t="s">
        <v>195</v>
      </c>
      <c r="H61" s="66">
        <v>0</v>
      </c>
      <c r="I61" s="65">
        <v>25000</v>
      </c>
      <c r="J61" s="65">
        <v>25000</v>
      </c>
      <c r="K61" s="65">
        <v>0</v>
      </c>
      <c r="L61" s="65">
        <v>0</v>
      </c>
      <c r="M61" s="65"/>
      <c r="N61" s="65">
        <v>0</v>
      </c>
      <c r="O61" s="68"/>
    </row>
    <row r="62" spans="1:15" ht="11.25">
      <c r="A62" s="51"/>
      <c r="B62" s="51"/>
      <c r="C62" s="51"/>
      <c r="D62" s="51"/>
      <c r="E62" s="51"/>
      <c r="F62" s="51">
        <v>3661</v>
      </c>
      <c r="G62" s="53" t="s">
        <v>196</v>
      </c>
      <c r="H62" s="66">
        <v>0</v>
      </c>
      <c r="I62" s="65">
        <v>30000</v>
      </c>
      <c r="J62" s="65">
        <v>30000</v>
      </c>
      <c r="K62" s="65">
        <v>0</v>
      </c>
      <c r="L62" s="65">
        <v>0</v>
      </c>
      <c r="M62" s="65"/>
      <c r="N62" s="65">
        <v>0</v>
      </c>
      <c r="O62" s="68"/>
    </row>
    <row r="63" spans="1:15" ht="11.25">
      <c r="A63" s="51"/>
      <c r="B63" s="51"/>
      <c r="C63" s="51"/>
      <c r="D63" s="51"/>
      <c r="E63" s="51"/>
      <c r="F63" s="51">
        <v>3691</v>
      </c>
      <c r="G63" s="53" t="s">
        <v>197</v>
      </c>
      <c r="H63" s="66">
        <v>0</v>
      </c>
      <c r="I63" s="65">
        <v>6000</v>
      </c>
      <c r="J63" s="65">
        <v>6000</v>
      </c>
      <c r="K63" s="65">
        <v>0</v>
      </c>
      <c r="L63" s="65">
        <v>991</v>
      </c>
      <c r="M63" s="65">
        <v>991</v>
      </c>
      <c r="N63" s="65">
        <v>499</v>
      </c>
      <c r="O63" s="68"/>
    </row>
    <row r="64" spans="1:15" ht="11.25">
      <c r="A64" s="51"/>
      <c r="B64" s="51"/>
      <c r="C64" s="51"/>
      <c r="D64" s="51"/>
      <c r="E64" s="51"/>
      <c r="F64" s="51">
        <v>3721</v>
      </c>
      <c r="G64" s="53" t="s">
        <v>245</v>
      </c>
      <c r="H64" s="66"/>
      <c r="I64" s="65">
        <v>5000</v>
      </c>
      <c r="J64" s="65">
        <v>5000</v>
      </c>
      <c r="K64" s="65">
        <v>0</v>
      </c>
      <c r="L64" s="65">
        <v>0</v>
      </c>
      <c r="M64" s="65">
        <v>0</v>
      </c>
      <c r="N64" s="65">
        <v>0</v>
      </c>
      <c r="O64" s="68"/>
    </row>
    <row r="65" spans="1:15" ht="11.25">
      <c r="A65" s="51"/>
      <c r="B65" s="51"/>
      <c r="C65" s="51"/>
      <c r="D65" s="51"/>
      <c r="E65" s="51"/>
      <c r="F65" s="51">
        <v>3751</v>
      </c>
      <c r="G65" s="54" t="s">
        <v>167</v>
      </c>
      <c r="H65" s="66">
        <v>0</v>
      </c>
      <c r="I65" s="65">
        <v>50000</v>
      </c>
      <c r="J65" s="65">
        <v>50000</v>
      </c>
      <c r="K65" s="65">
        <v>0</v>
      </c>
      <c r="L65" s="65">
        <v>11761.05</v>
      </c>
      <c r="M65" s="65">
        <v>11761.05</v>
      </c>
      <c r="N65" s="65">
        <v>11761.05</v>
      </c>
      <c r="O65" s="68"/>
    </row>
    <row r="66" spans="1:15" ht="11.25">
      <c r="A66" s="51"/>
      <c r="B66" s="51"/>
      <c r="C66" s="51"/>
      <c r="D66" s="51"/>
      <c r="E66" s="51"/>
      <c r="F66" s="51">
        <v>3791</v>
      </c>
      <c r="G66" s="54" t="s">
        <v>246</v>
      </c>
      <c r="H66" s="66"/>
      <c r="I66" s="65">
        <v>5000</v>
      </c>
      <c r="J66" s="65">
        <v>5000</v>
      </c>
      <c r="K66" s="65">
        <v>0</v>
      </c>
      <c r="L66" s="65">
        <v>353.2</v>
      </c>
      <c r="M66" s="65">
        <v>353.2</v>
      </c>
      <c r="N66" s="65">
        <v>295.2</v>
      </c>
      <c r="O66" s="68"/>
    </row>
    <row r="67" spans="1:15" ht="13.5">
      <c r="A67" s="51"/>
      <c r="B67" s="51"/>
      <c r="C67" s="51"/>
      <c r="D67" s="51"/>
      <c r="E67" s="51"/>
      <c r="F67" s="51">
        <v>3852</v>
      </c>
      <c r="G67" s="62" t="s">
        <v>247</v>
      </c>
      <c r="H67" s="66">
        <v>0</v>
      </c>
      <c r="I67" s="65">
        <v>24200</v>
      </c>
      <c r="J67" s="65">
        <v>24200</v>
      </c>
      <c r="K67" s="65">
        <v>0</v>
      </c>
      <c r="L67" s="65">
        <v>24003.81</v>
      </c>
      <c r="M67" s="65">
        <v>24003.81</v>
      </c>
      <c r="N67" s="65">
        <v>13852.070000000002</v>
      </c>
      <c r="O67" s="68"/>
    </row>
    <row r="68" spans="1:15" ht="11.25">
      <c r="A68" s="51"/>
      <c r="B68" s="51"/>
      <c r="C68" s="51"/>
      <c r="D68" s="51"/>
      <c r="E68" s="51"/>
      <c r="F68" s="51">
        <v>3853</v>
      </c>
      <c r="G68" s="53" t="s">
        <v>198</v>
      </c>
      <c r="H68" s="66">
        <v>0</v>
      </c>
      <c r="I68" s="65">
        <v>47000</v>
      </c>
      <c r="J68" s="65">
        <v>47000</v>
      </c>
      <c r="K68" s="65">
        <v>0</v>
      </c>
      <c r="L68" s="65">
        <v>16745.86</v>
      </c>
      <c r="M68" s="65">
        <v>16745.86</v>
      </c>
      <c r="N68" s="65">
        <v>16233.79</v>
      </c>
      <c r="O68" s="68"/>
    </row>
    <row r="69" spans="1:15" ht="11.25">
      <c r="A69" s="51"/>
      <c r="B69" s="51"/>
      <c r="C69" s="51"/>
      <c r="D69" s="51"/>
      <c r="E69" s="51"/>
      <c r="F69" s="51">
        <v>3921</v>
      </c>
      <c r="G69" s="53" t="s">
        <v>199</v>
      </c>
      <c r="H69" s="66">
        <v>0</v>
      </c>
      <c r="I69" s="65">
        <v>35000</v>
      </c>
      <c r="J69" s="65">
        <v>35000</v>
      </c>
      <c r="K69" s="65">
        <v>0</v>
      </c>
      <c r="L69" s="65">
        <v>7181.75</v>
      </c>
      <c r="M69" s="65">
        <v>7181.75</v>
      </c>
      <c r="N69" s="65">
        <v>7181.75</v>
      </c>
      <c r="O69" s="68"/>
    </row>
    <row r="70" spans="1:15" ht="11.25">
      <c r="A70" s="51"/>
      <c r="B70" s="51"/>
      <c r="C70" s="51"/>
      <c r="D70" s="51"/>
      <c r="E70" s="51"/>
      <c r="F70" s="51">
        <v>3951</v>
      </c>
      <c r="G70" s="55" t="s">
        <v>243</v>
      </c>
      <c r="H70" s="66">
        <v>0</v>
      </c>
      <c r="I70" s="65">
        <v>230000</v>
      </c>
      <c r="J70" s="65">
        <v>230000</v>
      </c>
      <c r="K70" s="65">
        <v>0</v>
      </c>
      <c r="L70" s="65">
        <v>226835.74</v>
      </c>
      <c r="M70" s="65">
        <v>226835.74</v>
      </c>
      <c r="N70" s="65">
        <v>226835.74</v>
      </c>
      <c r="O70" s="68"/>
    </row>
    <row r="71" spans="1:15" ht="11.25">
      <c r="A71" s="51"/>
      <c r="B71" s="51"/>
      <c r="C71" s="51"/>
      <c r="D71" s="51"/>
      <c r="E71" s="51"/>
      <c r="F71" s="51">
        <v>3981</v>
      </c>
      <c r="G71" s="55" t="s">
        <v>200</v>
      </c>
      <c r="H71" s="66">
        <v>0</v>
      </c>
      <c r="I71" s="65">
        <v>49956</v>
      </c>
      <c r="J71" s="65">
        <v>49956</v>
      </c>
      <c r="K71" s="65">
        <v>0</v>
      </c>
      <c r="L71" s="65">
        <v>48480.23</v>
      </c>
      <c r="M71" s="65">
        <v>48480.23</v>
      </c>
      <c r="N71" s="65">
        <v>46738.340000000004</v>
      </c>
      <c r="O71" s="68"/>
    </row>
    <row r="72" spans="1:15" ht="11.25">
      <c r="A72" s="51"/>
      <c r="B72" s="51"/>
      <c r="C72" s="51"/>
      <c r="D72" s="51"/>
      <c r="E72" s="51"/>
      <c r="F72" s="51">
        <v>3321</v>
      </c>
      <c r="G72" s="54" t="s">
        <v>185</v>
      </c>
      <c r="H72" s="66">
        <v>5000000</v>
      </c>
      <c r="I72" s="65">
        <v>-5000000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8"/>
    </row>
    <row r="73" spans="1:15" ht="11.25">
      <c r="A73" s="51" t="s">
        <v>147</v>
      </c>
      <c r="B73" s="51" t="s">
        <v>173</v>
      </c>
      <c r="C73" s="51">
        <v>4</v>
      </c>
      <c r="D73" s="51" t="s">
        <v>149</v>
      </c>
      <c r="E73" s="51" t="s">
        <v>152</v>
      </c>
      <c r="F73" s="51">
        <v>1131</v>
      </c>
      <c r="G73" s="53" t="s">
        <v>174</v>
      </c>
      <c r="H73" s="66">
        <v>0</v>
      </c>
      <c r="I73" s="65">
        <v>364703</v>
      </c>
      <c r="J73" s="65">
        <v>364703</v>
      </c>
      <c r="K73" s="65">
        <v>0</v>
      </c>
      <c r="L73" s="65">
        <v>363818.39</v>
      </c>
      <c r="M73" s="65">
        <v>363818.39</v>
      </c>
      <c r="N73" s="65">
        <v>363818.39</v>
      </c>
      <c r="O73" s="68"/>
    </row>
    <row r="74" spans="1:15" ht="11.25">
      <c r="A74" s="51"/>
      <c r="B74" s="51"/>
      <c r="C74" s="51"/>
      <c r="D74" s="51"/>
      <c r="E74" s="51"/>
      <c r="F74" s="51">
        <v>1212</v>
      </c>
      <c r="G74" s="53" t="s">
        <v>153</v>
      </c>
      <c r="H74" s="66"/>
      <c r="I74" s="65">
        <v>31500</v>
      </c>
      <c r="J74" s="65">
        <v>31500</v>
      </c>
      <c r="K74" s="65">
        <v>0</v>
      </c>
      <c r="L74" s="65">
        <v>31068.3</v>
      </c>
      <c r="M74" s="65">
        <v>31068.3</v>
      </c>
      <c r="N74" s="65">
        <v>24866.64</v>
      </c>
      <c r="O74" s="68"/>
    </row>
    <row r="75" spans="1:15" ht="11.25">
      <c r="A75" s="51"/>
      <c r="B75" s="51"/>
      <c r="C75" s="51"/>
      <c r="D75" s="51"/>
      <c r="E75" s="51"/>
      <c r="F75" s="51">
        <v>1342</v>
      </c>
      <c r="G75" s="53" t="s">
        <v>154</v>
      </c>
      <c r="H75" s="66"/>
      <c r="I75" s="65">
        <v>64513</v>
      </c>
      <c r="J75" s="65">
        <v>64513</v>
      </c>
      <c r="K75" s="65">
        <v>0</v>
      </c>
      <c r="L75" s="65">
        <v>64473</v>
      </c>
      <c r="M75" s="65">
        <v>64473</v>
      </c>
      <c r="N75" s="65">
        <v>0</v>
      </c>
      <c r="O75" s="68"/>
    </row>
    <row r="76" spans="1:15" ht="11.25">
      <c r="A76" s="51"/>
      <c r="B76" s="51"/>
      <c r="C76" s="51"/>
      <c r="D76" s="51"/>
      <c r="E76" s="51"/>
      <c r="F76" s="51">
        <v>1522</v>
      </c>
      <c r="G76" s="56" t="s">
        <v>242</v>
      </c>
      <c r="H76" s="66">
        <v>0</v>
      </c>
      <c r="I76" s="65">
        <v>57025</v>
      </c>
      <c r="J76" s="65">
        <v>57025</v>
      </c>
      <c r="K76" s="65">
        <v>0</v>
      </c>
      <c r="L76" s="65">
        <v>57024.35</v>
      </c>
      <c r="M76" s="65">
        <v>57024.35</v>
      </c>
      <c r="N76" s="65">
        <v>57024.35</v>
      </c>
      <c r="O76" s="68"/>
    </row>
    <row r="77" spans="1:15" ht="11.25">
      <c r="A77" s="51" t="s">
        <v>147</v>
      </c>
      <c r="B77" s="51" t="s">
        <v>173</v>
      </c>
      <c r="C77" s="51">
        <v>4</v>
      </c>
      <c r="D77" s="51" t="s">
        <v>149</v>
      </c>
      <c r="E77" s="51" t="s">
        <v>150</v>
      </c>
      <c r="F77" s="51">
        <v>2111</v>
      </c>
      <c r="G77" s="53" t="s">
        <v>179</v>
      </c>
      <c r="H77" s="66">
        <v>0</v>
      </c>
      <c r="I77" s="65">
        <v>31000</v>
      </c>
      <c r="J77" s="65">
        <v>31000</v>
      </c>
      <c r="K77" s="65">
        <v>0</v>
      </c>
      <c r="L77" s="65">
        <v>30366.54</v>
      </c>
      <c r="M77" s="65">
        <v>30366.54</v>
      </c>
      <c r="N77" s="65">
        <v>17331.980000000003</v>
      </c>
      <c r="O77" s="68"/>
    </row>
    <row r="78" spans="1:15" ht="11.25">
      <c r="A78" s="51"/>
      <c r="B78" s="51"/>
      <c r="C78" s="51"/>
      <c r="D78" s="51"/>
      <c r="E78" s="51"/>
      <c r="F78" s="51">
        <v>2112</v>
      </c>
      <c r="G78" s="53" t="s">
        <v>180</v>
      </c>
      <c r="H78" s="66">
        <v>0</v>
      </c>
      <c r="I78" s="65">
        <v>3000</v>
      </c>
      <c r="J78" s="65">
        <v>3000</v>
      </c>
      <c r="K78" s="65">
        <v>0</v>
      </c>
      <c r="L78" s="65">
        <v>2372.4</v>
      </c>
      <c r="M78" s="65">
        <v>2372.4</v>
      </c>
      <c r="N78" s="65">
        <v>2372.4</v>
      </c>
      <c r="O78" s="68"/>
    </row>
    <row r="79" spans="1:15" ht="11.25">
      <c r="A79" s="51"/>
      <c r="B79" s="51"/>
      <c r="C79" s="51"/>
      <c r="D79" s="51"/>
      <c r="E79" s="51"/>
      <c r="F79" s="51">
        <v>2121</v>
      </c>
      <c r="G79" s="53" t="s">
        <v>181</v>
      </c>
      <c r="H79" s="66">
        <v>0</v>
      </c>
      <c r="I79" s="65">
        <v>7093</v>
      </c>
      <c r="J79" s="65">
        <v>7093</v>
      </c>
      <c r="K79" s="65">
        <v>0</v>
      </c>
      <c r="L79" s="65">
        <v>6515.37</v>
      </c>
      <c r="M79" s="65">
        <v>6515.37</v>
      </c>
      <c r="N79" s="65">
        <v>6273.99</v>
      </c>
      <c r="O79" s="68"/>
    </row>
    <row r="80" spans="1:15" ht="11.25">
      <c r="A80" s="17"/>
      <c r="B80" s="17"/>
      <c r="C80" s="17"/>
      <c r="D80" s="17"/>
      <c r="E80" s="17"/>
      <c r="F80" s="51">
        <v>2212</v>
      </c>
      <c r="G80" s="54" t="s">
        <v>158</v>
      </c>
      <c r="H80" s="66">
        <v>45000</v>
      </c>
      <c r="I80" s="65">
        <v>12000</v>
      </c>
      <c r="J80" s="65">
        <v>57000</v>
      </c>
      <c r="K80" s="65">
        <v>0</v>
      </c>
      <c r="L80" s="65">
        <v>55134.67</v>
      </c>
      <c r="M80" s="65">
        <v>55134.67</v>
      </c>
      <c r="N80" s="65">
        <v>35227.47</v>
      </c>
      <c r="O80" s="68"/>
    </row>
    <row r="81" spans="1:15" ht="11.25">
      <c r="A81" s="17"/>
      <c r="B81" s="17"/>
      <c r="C81" s="17"/>
      <c r="D81" s="17"/>
      <c r="E81" s="17"/>
      <c r="F81" s="51">
        <v>2612</v>
      </c>
      <c r="G81" s="54" t="s">
        <v>182</v>
      </c>
      <c r="H81" s="66">
        <v>0</v>
      </c>
      <c r="I81" s="65">
        <v>21809</v>
      </c>
      <c r="J81" s="65">
        <v>21809</v>
      </c>
      <c r="K81" s="65">
        <v>0</v>
      </c>
      <c r="L81" s="65">
        <v>20388.67</v>
      </c>
      <c r="M81" s="65">
        <v>20388.67</v>
      </c>
      <c r="N81" s="65">
        <v>17591.62</v>
      </c>
      <c r="O81" s="68"/>
    </row>
    <row r="82" spans="1:15" ht="11.25">
      <c r="A82" s="51"/>
      <c r="B82" s="51"/>
      <c r="C82" s="51"/>
      <c r="D82" s="51"/>
      <c r="E82" s="51"/>
      <c r="F82" s="51">
        <v>2711</v>
      </c>
      <c r="G82" s="54" t="s">
        <v>183</v>
      </c>
      <c r="H82" s="66">
        <v>6681</v>
      </c>
      <c r="I82" s="65">
        <v>-6681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8"/>
    </row>
    <row r="83" spans="1:15" ht="11.25">
      <c r="A83" s="51"/>
      <c r="B83" s="51"/>
      <c r="C83" s="51"/>
      <c r="D83" s="51"/>
      <c r="E83" s="51"/>
      <c r="F83" s="51">
        <v>2941</v>
      </c>
      <c r="G83" s="54" t="s">
        <v>184</v>
      </c>
      <c r="H83" s="66">
        <v>0</v>
      </c>
      <c r="I83" s="65">
        <v>4000</v>
      </c>
      <c r="J83" s="65">
        <v>4000</v>
      </c>
      <c r="K83" s="65">
        <v>0</v>
      </c>
      <c r="L83" s="65">
        <v>3631.02</v>
      </c>
      <c r="M83" s="65">
        <v>3631.02</v>
      </c>
      <c r="N83" s="65">
        <v>3631.02</v>
      </c>
      <c r="O83" s="68"/>
    </row>
    <row r="84" spans="1:15" ht="11.25">
      <c r="A84" s="51"/>
      <c r="B84" s="51"/>
      <c r="C84" s="51"/>
      <c r="D84" s="51"/>
      <c r="E84" s="51"/>
      <c r="F84" s="51">
        <v>3141</v>
      </c>
      <c r="G84" s="53" t="s">
        <v>186</v>
      </c>
      <c r="H84" s="66">
        <v>60000</v>
      </c>
      <c r="I84" s="65">
        <v>-60000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8"/>
    </row>
    <row r="85" spans="1:15" ht="11.25">
      <c r="A85" s="51"/>
      <c r="B85" s="51"/>
      <c r="C85" s="51"/>
      <c r="D85" s="51"/>
      <c r="E85" s="51"/>
      <c r="F85" s="51">
        <v>3152</v>
      </c>
      <c r="G85" s="53" t="s">
        <v>187</v>
      </c>
      <c r="H85" s="66">
        <v>60000</v>
      </c>
      <c r="I85" s="65">
        <v>-60000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8"/>
    </row>
    <row r="86" spans="1:15" ht="11.25">
      <c r="A86" s="51"/>
      <c r="B86" s="51"/>
      <c r="C86" s="51"/>
      <c r="D86" s="51"/>
      <c r="E86" s="51"/>
      <c r="F86" s="51">
        <v>3181</v>
      </c>
      <c r="G86" s="53" t="s">
        <v>188</v>
      </c>
      <c r="H86" s="66">
        <v>6000</v>
      </c>
      <c r="I86" s="65">
        <v>-6000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8"/>
    </row>
    <row r="87" spans="1:15" ht="11.25">
      <c r="A87" s="51"/>
      <c r="B87" s="51"/>
      <c r="C87" s="51"/>
      <c r="D87" s="51"/>
      <c r="E87" s="51"/>
      <c r="F87" s="51">
        <v>3311</v>
      </c>
      <c r="G87" s="53" t="s">
        <v>189</v>
      </c>
      <c r="H87" s="66">
        <v>103200</v>
      </c>
      <c r="I87" s="65">
        <v>-103200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8"/>
    </row>
    <row r="88" spans="1:15" ht="11.25">
      <c r="A88" s="51"/>
      <c r="B88" s="51"/>
      <c r="C88" s="51"/>
      <c r="D88" s="51"/>
      <c r="E88" s="51"/>
      <c r="F88" s="51">
        <v>3391</v>
      </c>
      <c r="G88" s="53" t="s">
        <v>162</v>
      </c>
      <c r="H88" s="66">
        <v>200000</v>
      </c>
      <c r="I88" s="65">
        <v>-200000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8"/>
    </row>
    <row r="89" spans="1:15" ht="11.25">
      <c r="A89" s="51"/>
      <c r="B89" s="51"/>
      <c r="C89" s="51"/>
      <c r="D89" s="51"/>
      <c r="E89" s="51"/>
      <c r="F89" s="51">
        <v>3441</v>
      </c>
      <c r="G89" s="53" t="s">
        <v>190</v>
      </c>
      <c r="H89" s="66">
        <v>21700</v>
      </c>
      <c r="I89" s="65">
        <v>-21700</v>
      </c>
      <c r="J89" s="65">
        <v>0</v>
      </c>
      <c r="K89" s="65">
        <v>0</v>
      </c>
      <c r="L89" s="65">
        <v>0</v>
      </c>
      <c r="M89" s="66">
        <v>0</v>
      </c>
      <c r="N89" s="65">
        <v>0</v>
      </c>
      <c r="O89" s="68"/>
    </row>
    <row r="90" spans="1:15" ht="11.25">
      <c r="A90" s="51"/>
      <c r="B90" s="51"/>
      <c r="C90" s="51"/>
      <c r="D90" s="51"/>
      <c r="E90" s="51"/>
      <c r="F90" s="51">
        <v>3451</v>
      </c>
      <c r="G90" s="53" t="s">
        <v>191</v>
      </c>
      <c r="H90" s="66">
        <v>12000</v>
      </c>
      <c r="I90" s="65">
        <v>-12000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8"/>
    </row>
    <row r="91" spans="1:15" ht="11.25">
      <c r="A91" s="51"/>
      <c r="B91" s="51"/>
      <c r="C91" s="51"/>
      <c r="D91" s="51"/>
      <c r="E91" s="51"/>
      <c r="F91" s="51">
        <v>3521</v>
      </c>
      <c r="G91" s="54" t="s">
        <v>192</v>
      </c>
      <c r="H91" s="66">
        <v>5000</v>
      </c>
      <c r="I91" s="65">
        <v>-5000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8"/>
    </row>
    <row r="92" spans="1:15" ht="11.25">
      <c r="A92" s="51"/>
      <c r="B92" s="51"/>
      <c r="C92" s="51"/>
      <c r="D92" s="51"/>
      <c r="E92" s="51"/>
      <c r="F92" s="51">
        <v>3551</v>
      </c>
      <c r="G92" s="54" t="s">
        <v>193</v>
      </c>
      <c r="H92" s="66">
        <v>16000</v>
      </c>
      <c r="I92" s="65">
        <v>-16000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8"/>
    </row>
    <row r="93" spans="1:15" ht="11.25">
      <c r="A93" s="51"/>
      <c r="B93" s="51"/>
      <c r="C93" s="51"/>
      <c r="D93" s="51"/>
      <c r="E93" s="51"/>
      <c r="F93" s="51">
        <v>3611</v>
      </c>
      <c r="G93" s="54" t="s">
        <v>194</v>
      </c>
      <c r="H93" s="66">
        <v>20000</v>
      </c>
      <c r="I93" s="65">
        <v>-20000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8"/>
    </row>
    <row r="94" spans="1:15" ht="11.25">
      <c r="A94" s="51"/>
      <c r="B94" s="51"/>
      <c r="C94" s="51"/>
      <c r="D94" s="51"/>
      <c r="E94" s="51"/>
      <c r="F94" s="51">
        <v>3621</v>
      </c>
      <c r="G94" s="53" t="s">
        <v>166</v>
      </c>
      <c r="H94" s="66">
        <v>60000</v>
      </c>
      <c r="I94" s="65">
        <v>-60000</v>
      </c>
      <c r="J94" s="65">
        <v>0</v>
      </c>
      <c r="K94" s="65">
        <v>0</v>
      </c>
      <c r="L94" s="65">
        <v>0</v>
      </c>
      <c r="M94" s="66">
        <v>0</v>
      </c>
      <c r="N94" s="65">
        <v>0</v>
      </c>
      <c r="O94" s="68"/>
    </row>
    <row r="95" spans="1:15" ht="11.25">
      <c r="A95" s="51"/>
      <c r="B95" s="51"/>
      <c r="C95" s="51"/>
      <c r="D95" s="51"/>
      <c r="E95" s="51"/>
      <c r="F95" s="51">
        <v>3631</v>
      </c>
      <c r="G95" s="54" t="s">
        <v>195</v>
      </c>
      <c r="H95" s="66">
        <v>40000</v>
      </c>
      <c r="I95" s="65">
        <v>-40000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8"/>
    </row>
    <row r="96" spans="1:15" ht="11.25">
      <c r="A96" s="51"/>
      <c r="B96" s="51"/>
      <c r="C96" s="51"/>
      <c r="D96" s="51"/>
      <c r="E96" s="51"/>
      <c r="F96" s="51">
        <v>3661</v>
      </c>
      <c r="G96" s="53" t="s">
        <v>196</v>
      </c>
      <c r="H96" s="66">
        <v>15000</v>
      </c>
      <c r="I96" s="65">
        <v>-15000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8"/>
    </row>
    <row r="97" spans="1:15" ht="11.25">
      <c r="A97" s="51"/>
      <c r="B97" s="51"/>
      <c r="C97" s="51"/>
      <c r="D97" s="51"/>
      <c r="E97" s="51"/>
      <c r="F97" s="51">
        <v>3691</v>
      </c>
      <c r="G97" s="53" t="s">
        <v>197</v>
      </c>
      <c r="H97" s="66">
        <v>6000</v>
      </c>
      <c r="I97" s="65">
        <v>-6000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8"/>
    </row>
    <row r="98" spans="1:15" ht="11.25">
      <c r="A98" s="51"/>
      <c r="B98" s="51"/>
      <c r="C98" s="51"/>
      <c r="D98" s="51"/>
      <c r="E98" s="51"/>
      <c r="F98" s="51">
        <v>3751</v>
      </c>
      <c r="G98" s="54" t="s">
        <v>167</v>
      </c>
      <c r="H98" s="66">
        <v>60000</v>
      </c>
      <c r="I98" s="65">
        <v>-60000</v>
      </c>
      <c r="J98" s="65">
        <v>0</v>
      </c>
      <c r="K98" s="65">
        <v>0</v>
      </c>
      <c r="L98" s="65">
        <v>0</v>
      </c>
      <c r="M98" s="66">
        <v>0</v>
      </c>
      <c r="N98" s="65">
        <v>0</v>
      </c>
      <c r="O98" s="68"/>
    </row>
    <row r="99" spans="1:15" ht="11.25">
      <c r="A99" s="51"/>
      <c r="B99" s="51"/>
      <c r="C99" s="51"/>
      <c r="D99" s="51"/>
      <c r="E99" s="51"/>
      <c r="F99" s="51">
        <v>3853</v>
      </c>
      <c r="G99" s="53" t="s">
        <v>198</v>
      </c>
      <c r="H99" s="66">
        <v>50000</v>
      </c>
      <c r="I99" s="65">
        <v>-50000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8"/>
    </row>
    <row r="100" spans="1:15" ht="11.25">
      <c r="A100" s="51"/>
      <c r="B100" s="51"/>
      <c r="C100" s="51"/>
      <c r="D100" s="51"/>
      <c r="E100" s="51"/>
      <c r="F100" s="51">
        <v>3921</v>
      </c>
      <c r="G100" s="53" t="s">
        <v>199</v>
      </c>
      <c r="H100" s="66">
        <v>35000</v>
      </c>
      <c r="I100" s="65">
        <v>-35000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8"/>
    </row>
    <row r="101" spans="1:15" ht="11.25">
      <c r="A101" s="51"/>
      <c r="B101" s="51"/>
      <c r="C101" s="51"/>
      <c r="D101" s="51"/>
      <c r="E101" s="51"/>
      <c r="F101" s="51">
        <v>3981</v>
      </c>
      <c r="G101" s="55" t="s">
        <v>200</v>
      </c>
      <c r="H101" s="66">
        <v>35490</v>
      </c>
      <c r="I101" s="65">
        <v>-35490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8"/>
    </row>
    <row r="102" spans="1:15" ht="11.25">
      <c r="A102" s="51" t="s">
        <v>147</v>
      </c>
      <c r="B102" s="51" t="s">
        <v>173</v>
      </c>
      <c r="C102" s="51">
        <v>4</v>
      </c>
      <c r="D102" s="51" t="s">
        <v>149</v>
      </c>
      <c r="E102" s="51" t="s">
        <v>201</v>
      </c>
      <c r="F102" s="51">
        <v>5151</v>
      </c>
      <c r="G102" s="53" t="s">
        <v>202</v>
      </c>
      <c r="H102" s="66">
        <v>30000</v>
      </c>
      <c r="I102" s="65">
        <v>-22673</v>
      </c>
      <c r="J102" s="65">
        <v>7327</v>
      </c>
      <c r="K102" s="65">
        <v>0</v>
      </c>
      <c r="L102" s="65">
        <v>7326.73</v>
      </c>
      <c r="M102" s="65">
        <v>7326.73</v>
      </c>
      <c r="N102" s="65">
        <v>7326.73</v>
      </c>
      <c r="O102" s="68"/>
    </row>
    <row r="103" spans="1:15" ht="11.25">
      <c r="A103" s="51"/>
      <c r="B103" s="51"/>
      <c r="C103" s="51"/>
      <c r="D103" s="51"/>
      <c r="E103" s="51"/>
      <c r="F103" s="51">
        <v>5411</v>
      </c>
      <c r="G103" s="53" t="s">
        <v>203</v>
      </c>
      <c r="H103" s="66">
        <v>160000</v>
      </c>
      <c r="I103" s="65">
        <v>-160000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8"/>
    </row>
    <row r="104" spans="1:15" ht="11.25">
      <c r="A104" s="51"/>
      <c r="B104" s="51"/>
      <c r="C104" s="51"/>
      <c r="D104" s="51"/>
      <c r="E104" s="51"/>
      <c r="F104" s="51">
        <v>5691</v>
      </c>
      <c r="G104" s="53" t="s">
        <v>255</v>
      </c>
      <c r="H104" s="66"/>
      <c r="I104" s="65">
        <v>6864</v>
      </c>
      <c r="J104" s="65">
        <v>6864</v>
      </c>
      <c r="K104" s="65">
        <v>0</v>
      </c>
      <c r="L104" s="65">
        <v>6864</v>
      </c>
      <c r="M104" s="65">
        <v>6864</v>
      </c>
      <c r="N104" s="65">
        <v>6864</v>
      </c>
      <c r="O104" s="68"/>
    </row>
    <row r="105" spans="1:15" ht="11.25">
      <c r="A105" s="51" t="s">
        <v>147</v>
      </c>
      <c r="B105" s="51" t="s">
        <v>173</v>
      </c>
      <c r="C105" s="51">
        <v>5</v>
      </c>
      <c r="D105" s="51" t="s">
        <v>149</v>
      </c>
      <c r="E105" s="51" t="s">
        <v>204</v>
      </c>
      <c r="F105" s="51">
        <v>6621</v>
      </c>
      <c r="G105" s="53" t="s">
        <v>205</v>
      </c>
      <c r="H105" s="66">
        <v>41000000</v>
      </c>
      <c r="I105" s="65">
        <v>-41000000</v>
      </c>
      <c r="J105" s="65">
        <v>0</v>
      </c>
      <c r="K105" s="65">
        <v>0</v>
      </c>
      <c r="L105" s="65">
        <v>0</v>
      </c>
      <c r="M105" s="66">
        <v>0</v>
      </c>
      <c r="N105" s="65">
        <v>0</v>
      </c>
      <c r="O105" s="68"/>
    </row>
    <row r="106" spans="1:15" ht="11.25">
      <c r="A106" s="51"/>
      <c r="B106" s="51"/>
      <c r="C106" s="51"/>
      <c r="D106" s="51"/>
      <c r="E106" s="51"/>
      <c r="F106" s="51"/>
      <c r="G106" s="51"/>
      <c r="H106" s="65"/>
      <c r="I106" s="65"/>
      <c r="J106" s="65"/>
      <c r="K106" s="65"/>
      <c r="L106" s="65"/>
      <c r="M106" s="65"/>
      <c r="N106" s="65"/>
      <c r="O106" s="68"/>
    </row>
    <row r="107" spans="1:15" ht="11.25">
      <c r="A107" s="51"/>
      <c r="B107" s="51"/>
      <c r="C107" s="51"/>
      <c r="D107" s="51"/>
      <c r="E107" s="51"/>
      <c r="F107" s="51"/>
      <c r="G107" s="51"/>
      <c r="H107" s="65"/>
      <c r="I107" s="65"/>
      <c r="J107" s="65"/>
      <c r="K107" s="65"/>
      <c r="L107" s="65"/>
      <c r="M107" s="65"/>
      <c r="N107" s="65"/>
      <c r="O107" s="68"/>
    </row>
    <row r="108" spans="1:15" ht="11.25">
      <c r="A108" s="52"/>
      <c r="B108" s="52"/>
      <c r="C108" s="52"/>
      <c r="D108" s="52"/>
      <c r="E108" s="52"/>
      <c r="F108" s="52"/>
      <c r="G108" s="52" t="s">
        <v>206</v>
      </c>
      <c r="H108" s="64">
        <v>6729915.37</v>
      </c>
      <c r="I108" s="64">
        <v>-3789413.13</v>
      </c>
      <c r="J108" s="64">
        <v>2940502.24</v>
      </c>
      <c r="K108" s="64">
        <v>0</v>
      </c>
      <c r="L108" s="64">
        <v>2143529.39</v>
      </c>
      <c r="M108" s="64">
        <v>2143529.39</v>
      </c>
      <c r="N108" s="64">
        <v>1755383.5699999998</v>
      </c>
      <c r="O108" s="68"/>
    </row>
    <row r="109" spans="1:15" ht="11.25">
      <c r="A109" s="52"/>
      <c r="B109" s="52"/>
      <c r="C109" s="52"/>
      <c r="D109" s="52"/>
      <c r="E109" s="52"/>
      <c r="F109" s="52"/>
      <c r="G109" s="52" t="s">
        <v>207</v>
      </c>
      <c r="H109" s="64">
        <v>795235.37</v>
      </c>
      <c r="I109" s="64">
        <v>121134.87</v>
      </c>
      <c r="J109" s="64">
        <v>916370.24</v>
      </c>
      <c r="K109" s="64">
        <v>0</v>
      </c>
      <c r="L109" s="64">
        <v>524711.65</v>
      </c>
      <c r="M109" s="64">
        <v>524711.65</v>
      </c>
      <c r="N109" s="64">
        <v>511511.38</v>
      </c>
      <c r="O109" s="68"/>
    </row>
    <row r="110" spans="1:15" ht="11.25">
      <c r="A110" s="51" t="s">
        <v>147</v>
      </c>
      <c r="B110" s="51" t="s">
        <v>208</v>
      </c>
      <c r="C110" s="51">
        <v>1</v>
      </c>
      <c r="D110" s="51" t="s">
        <v>209</v>
      </c>
      <c r="E110" s="51" t="s">
        <v>152</v>
      </c>
      <c r="F110" s="51">
        <v>1131</v>
      </c>
      <c r="G110" s="53" t="s">
        <v>174</v>
      </c>
      <c r="H110" s="66">
        <v>217356</v>
      </c>
      <c r="I110" s="65">
        <v>75348</v>
      </c>
      <c r="J110" s="65">
        <v>292704</v>
      </c>
      <c r="K110" s="65">
        <v>0</v>
      </c>
      <c r="L110" s="65">
        <v>292704</v>
      </c>
      <c r="M110" s="66">
        <v>292704</v>
      </c>
      <c r="N110" s="65">
        <v>292704</v>
      </c>
      <c r="O110" s="68"/>
    </row>
    <row r="111" spans="1:15" ht="11.25">
      <c r="A111" s="51"/>
      <c r="B111" s="51"/>
      <c r="C111" s="51"/>
      <c r="D111" s="51"/>
      <c r="E111" s="51"/>
      <c r="F111" s="51">
        <v>1321</v>
      </c>
      <c r="G111" s="53" t="s">
        <v>175</v>
      </c>
      <c r="H111" s="66">
        <v>5615.03</v>
      </c>
      <c r="I111" s="65">
        <v>1946.49</v>
      </c>
      <c r="J111" s="65">
        <v>7561.5199999999995</v>
      </c>
      <c r="K111" s="65">
        <v>0</v>
      </c>
      <c r="L111" s="65">
        <v>6913</v>
      </c>
      <c r="M111" s="65">
        <v>6913</v>
      </c>
      <c r="N111" s="65">
        <v>6913</v>
      </c>
      <c r="O111" s="68"/>
    </row>
    <row r="112" spans="1:15" ht="11.25">
      <c r="A112" s="51"/>
      <c r="B112" s="51"/>
      <c r="C112" s="51"/>
      <c r="D112" s="51"/>
      <c r="E112" s="51"/>
      <c r="F112" s="51">
        <v>1323</v>
      </c>
      <c r="G112" s="53" t="s">
        <v>176</v>
      </c>
      <c r="H112" s="66">
        <v>30188.33</v>
      </c>
      <c r="I112" s="65">
        <v>10465</v>
      </c>
      <c r="J112" s="65">
        <v>40653.33</v>
      </c>
      <c r="K112" s="65">
        <v>0</v>
      </c>
      <c r="L112" s="65">
        <v>40653.33</v>
      </c>
      <c r="M112" s="65">
        <v>40653.33</v>
      </c>
      <c r="N112" s="65">
        <v>40653.33</v>
      </c>
      <c r="O112" s="68"/>
    </row>
    <row r="113" spans="1:15" ht="11.25">
      <c r="A113" s="51"/>
      <c r="B113" s="51"/>
      <c r="C113" s="51"/>
      <c r="D113" s="51"/>
      <c r="E113" s="51"/>
      <c r="F113" s="51">
        <v>1413</v>
      </c>
      <c r="G113" s="53" t="s">
        <v>155</v>
      </c>
      <c r="H113" s="66">
        <v>22078</v>
      </c>
      <c r="I113" s="65">
        <v>9966.88</v>
      </c>
      <c r="J113" s="65">
        <v>32044.879999999997</v>
      </c>
      <c r="K113" s="65">
        <v>0</v>
      </c>
      <c r="L113" s="65">
        <v>29759.89</v>
      </c>
      <c r="M113" s="66">
        <v>29759.89</v>
      </c>
      <c r="N113" s="65">
        <v>28045.489999999998</v>
      </c>
      <c r="O113" s="68"/>
    </row>
    <row r="114" spans="1:15" ht="11.25">
      <c r="A114" s="51"/>
      <c r="B114" s="51"/>
      <c r="C114" s="51"/>
      <c r="D114" s="51"/>
      <c r="E114" s="51"/>
      <c r="F114" s="51">
        <v>1421</v>
      </c>
      <c r="G114" s="53" t="s">
        <v>156</v>
      </c>
      <c r="H114" s="66">
        <v>13054.56</v>
      </c>
      <c r="I114" s="65">
        <v>4725.46</v>
      </c>
      <c r="J114" s="65">
        <v>17780.02</v>
      </c>
      <c r="K114" s="65">
        <v>0</v>
      </c>
      <c r="L114" s="65">
        <v>17739.12</v>
      </c>
      <c r="M114" s="65">
        <v>17739.12</v>
      </c>
      <c r="N114" s="65">
        <v>14935.429999999998</v>
      </c>
      <c r="O114" s="68"/>
    </row>
    <row r="115" spans="1:15" ht="11.25">
      <c r="A115" s="51"/>
      <c r="B115" s="51"/>
      <c r="C115" s="51"/>
      <c r="D115" s="51"/>
      <c r="E115" s="51"/>
      <c r="F115" s="51">
        <v>1431</v>
      </c>
      <c r="G115" s="53" t="s">
        <v>157</v>
      </c>
      <c r="H115" s="66">
        <v>13446.2</v>
      </c>
      <c r="I115" s="65">
        <v>4661.22</v>
      </c>
      <c r="J115" s="65">
        <v>18107.420000000002</v>
      </c>
      <c r="K115" s="65">
        <v>0</v>
      </c>
      <c r="L115" s="65">
        <v>17733.39</v>
      </c>
      <c r="M115" s="65">
        <v>17733.39</v>
      </c>
      <c r="N115" s="65">
        <v>14845.58</v>
      </c>
      <c r="O115" s="68"/>
    </row>
    <row r="116" spans="1:15" ht="11.25">
      <c r="A116" s="51"/>
      <c r="B116" s="51"/>
      <c r="C116" s="51"/>
      <c r="D116" s="51"/>
      <c r="E116" s="51"/>
      <c r="F116" s="51">
        <v>1511</v>
      </c>
      <c r="G116" s="56" t="s">
        <v>177</v>
      </c>
      <c r="H116" s="66">
        <v>4347.12</v>
      </c>
      <c r="I116" s="65">
        <v>2106.96</v>
      </c>
      <c r="J116" s="65">
        <v>6454.08</v>
      </c>
      <c r="K116" s="65">
        <v>0</v>
      </c>
      <c r="L116" s="65">
        <v>6061.1</v>
      </c>
      <c r="M116" s="65">
        <v>6061.1</v>
      </c>
      <c r="N116" s="65">
        <v>6061.1</v>
      </c>
      <c r="O116" s="68"/>
    </row>
    <row r="117" spans="1:15" ht="11.25">
      <c r="A117" s="51"/>
      <c r="B117" s="51"/>
      <c r="C117" s="51"/>
      <c r="D117" s="56"/>
      <c r="E117" s="51"/>
      <c r="F117" s="51">
        <v>1551</v>
      </c>
      <c r="G117" s="53" t="s">
        <v>178</v>
      </c>
      <c r="H117" s="66">
        <v>15000</v>
      </c>
      <c r="I117" s="65">
        <v>-15000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8"/>
    </row>
    <row r="118" spans="1:15" ht="11.25">
      <c r="A118" s="51" t="s">
        <v>147</v>
      </c>
      <c r="B118" s="51" t="s">
        <v>208</v>
      </c>
      <c r="C118" s="51">
        <v>1</v>
      </c>
      <c r="D118" s="51" t="s">
        <v>209</v>
      </c>
      <c r="E118" s="51" t="s">
        <v>150</v>
      </c>
      <c r="F118" s="51">
        <v>2111</v>
      </c>
      <c r="G118" s="53" t="s">
        <v>179</v>
      </c>
      <c r="H118" s="66">
        <v>10000</v>
      </c>
      <c r="I118" s="65">
        <v>-10000</v>
      </c>
      <c r="J118" s="65">
        <v>0</v>
      </c>
      <c r="K118" s="65">
        <v>0</v>
      </c>
      <c r="L118" s="65">
        <v>0</v>
      </c>
      <c r="M118" s="66">
        <v>0</v>
      </c>
      <c r="N118" s="65">
        <v>0</v>
      </c>
      <c r="O118" s="68"/>
    </row>
    <row r="119" spans="1:15" ht="11.25">
      <c r="A119" s="51"/>
      <c r="B119" s="51"/>
      <c r="C119" s="51"/>
      <c r="D119" s="51"/>
      <c r="E119" s="51"/>
      <c r="F119" s="51">
        <v>2112</v>
      </c>
      <c r="G119" s="53" t="s">
        <v>180</v>
      </c>
      <c r="H119" s="66">
        <v>4500</v>
      </c>
      <c r="I119" s="65">
        <v>-4500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8"/>
    </row>
    <row r="120" spans="1:15" ht="11.25">
      <c r="A120" s="51"/>
      <c r="B120" s="51"/>
      <c r="C120" s="51"/>
      <c r="D120" s="51"/>
      <c r="E120" s="51"/>
      <c r="F120" s="51">
        <v>2121</v>
      </c>
      <c r="G120" s="53" t="s">
        <v>181</v>
      </c>
      <c r="H120" s="66">
        <v>6000</v>
      </c>
      <c r="I120" s="65">
        <v>-6000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8"/>
    </row>
    <row r="121" spans="1:15" ht="11.25">
      <c r="A121" s="51"/>
      <c r="B121" s="51"/>
      <c r="C121" s="51"/>
      <c r="D121" s="51"/>
      <c r="E121" s="51"/>
      <c r="F121" s="51">
        <v>2212</v>
      </c>
      <c r="G121" s="54" t="s">
        <v>158</v>
      </c>
      <c r="H121" s="66">
        <v>25000</v>
      </c>
      <c r="I121" s="65">
        <v>-25000</v>
      </c>
      <c r="J121" s="65">
        <v>0</v>
      </c>
      <c r="K121" s="65">
        <v>0</v>
      </c>
      <c r="L121" s="65">
        <v>0</v>
      </c>
      <c r="M121" s="66">
        <v>0</v>
      </c>
      <c r="N121" s="65">
        <v>0</v>
      </c>
      <c r="O121" s="68"/>
    </row>
    <row r="122" spans="1:15" ht="11.25">
      <c r="A122" s="51"/>
      <c r="B122" s="51"/>
      <c r="C122" s="51"/>
      <c r="D122" s="51"/>
      <c r="E122" s="51"/>
      <c r="F122" s="51">
        <v>2612</v>
      </c>
      <c r="G122" s="54" t="s">
        <v>182</v>
      </c>
      <c r="H122" s="66">
        <v>45000</v>
      </c>
      <c r="I122" s="65">
        <v>-45000</v>
      </c>
      <c r="J122" s="65">
        <v>0</v>
      </c>
      <c r="K122" s="65">
        <v>0</v>
      </c>
      <c r="L122" s="65">
        <v>0</v>
      </c>
      <c r="M122" s="66">
        <v>0</v>
      </c>
      <c r="N122" s="65">
        <v>0</v>
      </c>
      <c r="O122" s="68"/>
    </row>
    <row r="123" spans="1:15" ht="11.25">
      <c r="A123" s="51"/>
      <c r="B123" s="51"/>
      <c r="C123" s="51"/>
      <c r="D123" s="51"/>
      <c r="E123" s="51"/>
      <c r="F123" s="51">
        <v>2941</v>
      </c>
      <c r="G123" s="54" t="s">
        <v>184</v>
      </c>
      <c r="H123" s="66">
        <v>3000</v>
      </c>
      <c r="I123" s="65">
        <v>-3000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8"/>
    </row>
    <row r="124" spans="1:15" ht="11.25">
      <c r="A124" s="51"/>
      <c r="B124" s="51"/>
      <c r="C124" s="51"/>
      <c r="D124" s="51"/>
      <c r="E124" s="51"/>
      <c r="F124" s="51">
        <v>3811</v>
      </c>
      <c r="G124" s="53" t="s">
        <v>188</v>
      </c>
      <c r="H124" s="66">
        <v>0</v>
      </c>
      <c r="I124" s="65">
        <v>2500</v>
      </c>
      <c r="J124" s="65">
        <v>2500</v>
      </c>
      <c r="K124" s="65">
        <v>0</v>
      </c>
      <c r="L124" s="65">
        <v>796.04</v>
      </c>
      <c r="M124" s="65">
        <v>796.04</v>
      </c>
      <c r="N124" s="65">
        <v>796.04</v>
      </c>
      <c r="O124" s="68"/>
    </row>
    <row r="125" spans="1:15" ht="11.25">
      <c r="A125" s="51"/>
      <c r="B125" s="51"/>
      <c r="C125" s="51"/>
      <c r="D125" s="51"/>
      <c r="E125" s="51"/>
      <c r="F125" s="51">
        <v>3391</v>
      </c>
      <c r="G125" s="53" t="s">
        <v>162</v>
      </c>
      <c r="H125" s="66">
        <v>0</v>
      </c>
      <c r="I125" s="65">
        <v>284500</v>
      </c>
      <c r="J125" s="65">
        <v>284500</v>
      </c>
      <c r="K125" s="65">
        <v>0</v>
      </c>
      <c r="L125" s="65">
        <v>0</v>
      </c>
      <c r="M125" s="65">
        <v>0</v>
      </c>
      <c r="N125" s="65">
        <v>0</v>
      </c>
      <c r="O125" s="68"/>
    </row>
    <row r="126" spans="1:15" ht="11.25">
      <c r="A126" s="51"/>
      <c r="B126" s="51"/>
      <c r="C126" s="51"/>
      <c r="D126" s="51"/>
      <c r="E126" s="51"/>
      <c r="F126" s="51">
        <v>3451</v>
      </c>
      <c r="G126" s="53" t="s">
        <v>191</v>
      </c>
      <c r="H126" s="66">
        <v>0</v>
      </c>
      <c r="I126" s="65">
        <v>6576</v>
      </c>
      <c r="J126" s="65">
        <v>6576</v>
      </c>
      <c r="K126" s="65">
        <v>0</v>
      </c>
      <c r="L126" s="65">
        <v>6575.28</v>
      </c>
      <c r="M126" s="65">
        <v>6575.28</v>
      </c>
      <c r="N126" s="65">
        <v>6575.28</v>
      </c>
      <c r="O126" s="68"/>
    </row>
    <row r="127" spans="1:15" ht="11.25">
      <c r="A127" s="51"/>
      <c r="B127" s="51"/>
      <c r="C127" s="51"/>
      <c r="D127" s="51"/>
      <c r="E127" s="51"/>
      <c r="F127" s="57">
        <v>3551</v>
      </c>
      <c r="G127" s="58" t="s">
        <v>193</v>
      </c>
      <c r="H127" s="66">
        <v>0</v>
      </c>
      <c r="I127" s="65">
        <v>13000</v>
      </c>
      <c r="J127" s="65">
        <v>13000</v>
      </c>
      <c r="K127" s="65">
        <v>0</v>
      </c>
      <c r="L127" s="65">
        <v>12603.47</v>
      </c>
      <c r="M127" s="65">
        <v>12603.47</v>
      </c>
      <c r="N127" s="65">
        <v>9128.47</v>
      </c>
      <c r="O127" s="68"/>
    </row>
    <row r="128" spans="1:15" ht="11.25">
      <c r="A128" s="51"/>
      <c r="B128" s="51"/>
      <c r="C128" s="51"/>
      <c r="D128" s="51"/>
      <c r="E128" s="51"/>
      <c r="F128" s="51">
        <v>3721</v>
      </c>
      <c r="G128" s="53" t="s">
        <v>245</v>
      </c>
      <c r="H128" s="66">
        <v>0</v>
      </c>
      <c r="I128" s="65">
        <v>3000</v>
      </c>
      <c r="J128" s="65">
        <v>3000</v>
      </c>
      <c r="K128" s="65">
        <v>0</v>
      </c>
      <c r="L128" s="65">
        <v>0</v>
      </c>
      <c r="M128" s="65">
        <v>0</v>
      </c>
      <c r="N128" s="65">
        <v>0</v>
      </c>
      <c r="O128" s="68"/>
    </row>
    <row r="129" spans="1:15" ht="11.25">
      <c r="A129" s="51"/>
      <c r="B129" s="51"/>
      <c r="C129" s="51"/>
      <c r="D129" s="51"/>
      <c r="E129" s="51"/>
      <c r="F129" s="51">
        <v>3751</v>
      </c>
      <c r="G129" s="54" t="s">
        <v>167</v>
      </c>
      <c r="H129" s="66">
        <v>0</v>
      </c>
      <c r="I129" s="65">
        <v>40424</v>
      </c>
      <c r="J129" s="65">
        <v>40424</v>
      </c>
      <c r="K129" s="65">
        <v>0</v>
      </c>
      <c r="L129" s="65">
        <v>23693.07</v>
      </c>
      <c r="M129" s="65">
        <v>23693.07</v>
      </c>
      <c r="N129" s="65">
        <v>23693.07</v>
      </c>
      <c r="O129" s="68"/>
    </row>
    <row r="130" spans="1:15" ht="11.25">
      <c r="A130" s="51"/>
      <c r="B130" s="51"/>
      <c r="C130" s="51"/>
      <c r="D130" s="51"/>
      <c r="E130" s="51"/>
      <c r="F130" s="51">
        <v>3791</v>
      </c>
      <c r="G130" s="54" t="s">
        <v>246</v>
      </c>
      <c r="H130" s="66">
        <v>0</v>
      </c>
      <c r="I130" s="65">
        <v>15000</v>
      </c>
      <c r="J130" s="65">
        <v>15000</v>
      </c>
      <c r="K130" s="65">
        <v>0</v>
      </c>
      <c r="L130" s="65">
        <v>2980.9</v>
      </c>
      <c r="M130" s="65">
        <v>2980.9</v>
      </c>
      <c r="N130" s="65">
        <v>2980.9</v>
      </c>
      <c r="O130" s="68"/>
    </row>
    <row r="131" spans="1:15" ht="13.5">
      <c r="A131" s="51"/>
      <c r="B131" s="51"/>
      <c r="C131" s="51"/>
      <c r="D131" s="51"/>
      <c r="E131" s="51"/>
      <c r="F131" s="51">
        <v>3852</v>
      </c>
      <c r="G131" s="62" t="s">
        <v>247</v>
      </c>
      <c r="H131" s="66">
        <v>0</v>
      </c>
      <c r="I131" s="65">
        <v>5000</v>
      </c>
      <c r="J131" s="65">
        <v>5000</v>
      </c>
      <c r="K131" s="65">
        <v>0</v>
      </c>
      <c r="L131" s="65">
        <v>689.64</v>
      </c>
      <c r="M131" s="65">
        <v>689.64</v>
      </c>
      <c r="N131" s="65">
        <v>517.23</v>
      </c>
      <c r="O131" s="68"/>
    </row>
    <row r="132" spans="1:15" ht="11.25">
      <c r="A132" s="51"/>
      <c r="B132" s="51"/>
      <c r="C132" s="51"/>
      <c r="D132" s="51"/>
      <c r="E132" s="51"/>
      <c r="F132" s="51">
        <v>3853</v>
      </c>
      <c r="G132" s="53" t="s">
        <v>198</v>
      </c>
      <c r="H132" s="66">
        <v>0</v>
      </c>
      <c r="I132" s="65">
        <v>15000</v>
      </c>
      <c r="J132" s="65">
        <v>15000</v>
      </c>
      <c r="K132" s="65">
        <v>0</v>
      </c>
      <c r="L132" s="65">
        <v>853.45</v>
      </c>
      <c r="M132" s="65">
        <v>853.45</v>
      </c>
      <c r="N132" s="65">
        <v>853.45</v>
      </c>
      <c r="O132" s="68"/>
    </row>
    <row r="133" spans="1:15" ht="11.25">
      <c r="A133" s="51"/>
      <c r="B133" s="51"/>
      <c r="C133" s="51"/>
      <c r="D133" s="51"/>
      <c r="E133" s="51"/>
      <c r="F133" s="51">
        <v>3981</v>
      </c>
      <c r="G133" s="55" t="s">
        <v>200</v>
      </c>
      <c r="H133" s="66">
        <v>0</v>
      </c>
      <c r="I133" s="65">
        <v>7895.99</v>
      </c>
      <c r="J133" s="65">
        <v>7895.99</v>
      </c>
      <c r="K133" s="65">
        <v>0</v>
      </c>
      <c r="L133" s="65">
        <v>6427.97</v>
      </c>
      <c r="M133" s="65">
        <v>6427.97</v>
      </c>
      <c r="N133" s="65">
        <v>6427.97</v>
      </c>
      <c r="O133" s="68"/>
    </row>
    <row r="134" spans="1:15" ht="11.25">
      <c r="A134" s="51" t="s">
        <v>147</v>
      </c>
      <c r="B134" s="51" t="s">
        <v>208</v>
      </c>
      <c r="C134" s="51">
        <v>4</v>
      </c>
      <c r="D134" s="51" t="s">
        <v>209</v>
      </c>
      <c r="E134" s="51" t="s">
        <v>150</v>
      </c>
      <c r="F134" s="51">
        <v>1131</v>
      </c>
      <c r="G134" s="53" t="s">
        <v>174</v>
      </c>
      <c r="H134" s="66"/>
      <c r="I134" s="65">
        <v>4169</v>
      </c>
      <c r="J134" s="65">
        <v>4169</v>
      </c>
      <c r="K134" s="65">
        <v>0</v>
      </c>
      <c r="L134" s="65">
        <v>4168.31</v>
      </c>
      <c r="M134" s="65">
        <v>4168.31</v>
      </c>
      <c r="N134" s="65">
        <v>4168.31</v>
      </c>
      <c r="O134" s="68"/>
    </row>
    <row r="135" spans="1:15" ht="11.25">
      <c r="A135" s="51"/>
      <c r="B135" s="51"/>
      <c r="C135" s="51"/>
      <c r="D135" s="51"/>
      <c r="E135" s="51"/>
      <c r="F135" s="51">
        <v>1323</v>
      </c>
      <c r="G135" s="53" t="s">
        <v>176</v>
      </c>
      <c r="H135" s="66"/>
      <c r="I135" s="65">
        <v>17000</v>
      </c>
      <c r="J135" s="65">
        <v>17000</v>
      </c>
      <c r="K135" s="65">
        <v>0</v>
      </c>
      <c r="L135" s="65">
        <v>16249.92</v>
      </c>
      <c r="M135" s="65">
        <v>16249.92</v>
      </c>
      <c r="N135" s="65">
        <v>16249.92</v>
      </c>
      <c r="O135" s="68"/>
    </row>
    <row r="136" spans="1:15" ht="11.25">
      <c r="A136" s="51"/>
      <c r="B136" s="51"/>
      <c r="C136" s="51"/>
      <c r="D136" s="51"/>
      <c r="E136" s="51"/>
      <c r="F136" s="51">
        <v>2111</v>
      </c>
      <c r="G136" s="53" t="s">
        <v>179</v>
      </c>
      <c r="H136" s="66">
        <v>0</v>
      </c>
      <c r="I136" s="65">
        <v>10000</v>
      </c>
      <c r="J136" s="65">
        <v>10000</v>
      </c>
      <c r="K136" s="65">
        <v>0</v>
      </c>
      <c r="L136" s="65">
        <v>3637.71</v>
      </c>
      <c r="M136" s="65">
        <v>3637.71</v>
      </c>
      <c r="N136" s="65">
        <v>2027.53</v>
      </c>
      <c r="O136" s="68"/>
    </row>
    <row r="137" spans="1:15" ht="11.25">
      <c r="A137" s="51"/>
      <c r="B137" s="51"/>
      <c r="C137" s="51"/>
      <c r="D137" s="51"/>
      <c r="E137" s="51"/>
      <c r="F137" s="51">
        <v>2112</v>
      </c>
      <c r="G137" s="53" t="s">
        <v>180</v>
      </c>
      <c r="H137" s="66">
        <v>0</v>
      </c>
      <c r="I137" s="65">
        <v>4500</v>
      </c>
      <c r="J137" s="65">
        <v>4500</v>
      </c>
      <c r="K137" s="65">
        <v>0</v>
      </c>
      <c r="L137" s="65">
        <v>0</v>
      </c>
      <c r="M137" s="65">
        <v>0</v>
      </c>
      <c r="N137" s="65">
        <v>0</v>
      </c>
      <c r="O137" s="68"/>
    </row>
    <row r="138" spans="1:15" ht="11.25">
      <c r="A138" s="51"/>
      <c r="B138" s="51"/>
      <c r="C138" s="51"/>
      <c r="D138" s="51"/>
      <c r="E138" s="51"/>
      <c r="F138" s="51">
        <v>2121</v>
      </c>
      <c r="G138" s="53" t="s">
        <v>181</v>
      </c>
      <c r="H138" s="66">
        <v>0</v>
      </c>
      <c r="I138" s="65">
        <v>6000</v>
      </c>
      <c r="J138" s="65">
        <v>6000</v>
      </c>
      <c r="K138" s="65">
        <v>0</v>
      </c>
      <c r="L138" s="65">
        <v>1051.73</v>
      </c>
      <c r="M138" s="65">
        <v>1051.73</v>
      </c>
      <c r="N138" s="65">
        <v>1051.73</v>
      </c>
      <c r="O138" s="68"/>
    </row>
    <row r="139" spans="1:15" ht="11.25">
      <c r="A139" s="51"/>
      <c r="B139" s="51"/>
      <c r="C139" s="51"/>
      <c r="D139" s="51"/>
      <c r="E139" s="51"/>
      <c r="F139" s="51">
        <v>2212</v>
      </c>
      <c r="G139" s="54" t="s">
        <v>158</v>
      </c>
      <c r="H139" s="66">
        <v>0</v>
      </c>
      <c r="I139" s="65">
        <v>15000</v>
      </c>
      <c r="J139" s="65">
        <v>15000</v>
      </c>
      <c r="K139" s="65">
        <v>0</v>
      </c>
      <c r="L139" s="65">
        <v>7981.83</v>
      </c>
      <c r="M139" s="65">
        <v>7981.83</v>
      </c>
      <c r="N139" s="65">
        <v>7981.83</v>
      </c>
      <c r="O139" s="68"/>
    </row>
    <row r="140" spans="1:15" ht="11.25">
      <c r="A140" s="51"/>
      <c r="B140" s="51"/>
      <c r="C140" s="51"/>
      <c r="D140" s="51"/>
      <c r="E140" s="51"/>
      <c r="F140" s="51">
        <v>2612</v>
      </c>
      <c r="G140" s="54" t="s">
        <v>182</v>
      </c>
      <c r="H140" s="66">
        <v>0</v>
      </c>
      <c r="I140" s="65">
        <v>45000</v>
      </c>
      <c r="J140" s="65">
        <v>45000</v>
      </c>
      <c r="K140" s="65">
        <v>0</v>
      </c>
      <c r="L140" s="65">
        <v>25438.5</v>
      </c>
      <c r="M140" s="65">
        <v>25438.5</v>
      </c>
      <c r="N140" s="65">
        <v>24901.72</v>
      </c>
      <c r="O140" s="68"/>
    </row>
    <row r="141" spans="1:15" ht="11.25">
      <c r="A141" s="51"/>
      <c r="B141" s="51"/>
      <c r="C141" s="51"/>
      <c r="D141" s="51"/>
      <c r="E141" s="51"/>
      <c r="F141" s="51">
        <v>2941</v>
      </c>
      <c r="G141" s="54" t="s">
        <v>184</v>
      </c>
      <c r="H141" s="66">
        <v>0</v>
      </c>
      <c r="I141" s="65">
        <v>3000</v>
      </c>
      <c r="J141" s="65">
        <v>3000</v>
      </c>
      <c r="K141" s="65">
        <v>0</v>
      </c>
      <c r="L141" s="65">
        <v>0</v>
      </c>
      <c r="M141" s="65">
        <v>0</v>
      </c>
      <c r="N141" s="65">
        <v>0</v>
      </c>
      <c r="O141" s="68"/>
    </row>
    <row r="142" spans="1:15" ht="11.25">
      <c r="A142" s="51"/>
      <c r="B142" s="51"/>
      <c r="C142" s="51"/>
      <c r="D142" s="51"/>
      <c r="E142" s="51"/>
      <c r="F142" s="51">
        <v>3811</v>
      </c>
      <c r="G142" s="53" t="s">
        <v>188</v>
      </c>
      <c r="H142" s="66">
        <v>2500</v>
      </c>
      <c r="I142" s="65">
        <v>-2500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8"/>
    </row>
    <row r="143" spans="1:15" ht="11.25">
      <c r="A143" s="51"/>
      <c r="B143" s="51"/>
      <c r="C143" s="51"/>
      <c r="D143" s="51"/>
      <c r="E143" s="51"/>
      <c r="F143" s="51">
        <v>3391</v>
      </c>
      <c r="G143" s="53" t="s">
        <v>162</v>
      </c>
      <c r="H143" s="66">
        <v>288000</v>
      </c>
      <c r="I143" s="65">
        <v>-288000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8"/>
    </row>
    <row r="144" spans="1:15" ht="11.25">
      <c r="A144" s="51"/>
      <c r="B144" s="51"/>
      <c r="C144" s="51"/>
      <c r="D144" s="51"/>
      <c r="E144" s="51"/>
      <c r="F144" s="51">
        <v>3451</v>
      </c>
      <c r="G144" s="53" t="s">
        <v>191</v>
      </c>
      <c r="H144" s="66">
        <v>5000</v>
      </c>
      <c r="I144" s="65">
        <v>-5000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8"/>
    </row>
    <row r="145" spans="1:15" ht="11.25">
      <c r="A145" s="51"/>
      <c r="B145" s="51"/>
      <c r="C145" s="51"/>
      <c r="D145" s="51"/>
      <c r="E145" s="51"/>
      <c r="F145" s="51">
        <v>3511</v>
      </c>
      <c r="G145" s="53" t="s">
        <v>256</v>
      </c>
      <c r="H145" s="66">
        <v>0</v>
      </c>
      <c r="I145" s="65">
        <v>3500</v>
      </c>
      <c r="J145" s="65">
        <v>3500</v>
      </c>
      <c r="K145" s="65">
        <v>0</v>
      </c>
      <c r="L145" s="65">
        <v>0</v>
      </c>
      <c r="M145" s="65">
        <v>0</v>
      </c>
      <c r="N145" s="65">
        <v>0</v>
      </c>
      <c r="O145" s="68"/>
    </row>
    <row r="146" spans="1:15" ht="11.25">
      <c r="A146" s="57"/>
      <c r="B146" s="57"/>
      <c r="C146" s="57"/>
      <c r="D146" s="57"/>
      <c r="E146" s="57"/>
      <c r="F146" s="57">
        <v>3551</v>
      </c>
      <c r="G146" s="58" t="s">
        <v>193</v>
      </c>
      <c r="H146" s="66">
        <v>10000</v>
      </c>
      <c r="I146" s="65">
        <v>-10000</v>
      </c>
      <c r="J146" s="65">
        <v>0</v>
      </c>
      <c r="K146" s="65">
        <v>0</v>
      </c>
      <c r="L146" s="65">
        <v>0</v>
      </c>
      <c r="M146" s="66">
        <v>0</v>
      </c>
      <c r="N146" s="65">
        <v>0</v>
      </c>
      <c r="O146" s="68"/>
    </row>
    <row r="147" spans="1:15" ht="11.25">
      <c r="A147" s="51"/>
      <c r="B147" s="51"/>
      <c r="C147" s="51"/>
      <c r="D147" s="51"/>
      <c r="E147" s="51"/>
      <c r="F147" s="51">
        <v>3711</v>
      </c>
      <c r="G147" s="54" t="s">
        <v>210</v>
      </c>
      <c r="H147" s="66">
        <v>10000</v>
      </c>
      <c r="I147" s="65">
        <v>-10000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8"/>
    </row>
    <row r="148" spans="1:15" ht="11.25">
      <c r="A148" s="51"/>
      <c r="B148" s="51"/>
      <c r="C148" s="51"/>
      <c r="D148" s="51"/>
      <c r="E148" s="51"/>
      <c r="F148" s="51">
        <v>3751</v>
      </c>
      <c r="G148" s="54" t="s">
        <v>167</v>
      </c>
      <c r="H148" s="66">
        <v>45000</v>
      </c>
      <c r="I148" s="65">
        <v>-45000</v>
      </c>
      <c r="J148" s="65">
        <v>0</v>
      </c>
      <c r="K148" s="65">
        <v>0</v>
      </c>
      <c r="L148" s="65">
        <v>0</v>
      </c>
      <c r="M148" s="66">
        <v>0</v>
      </c>
      <c r="N148" s="65">
        <v>0</v>
      </c>
      <c r="O148" s="68"/>
    </row>
    <row r="149" spans="1:15" ht="11.25">
      <c r="A149" s="51"/>
      <c r="B149" s="51"/>
      <c r="C149" s="51"/>
      <c r="D149" s="51"/>
      <c r="E149" s="51"/>
      <c r="F149" s="51">
        <v>3853</v>
      </c>
      <c r="G149" s="53" t="s">
        <v>198</v>
      </c>
      <c r="H149" s="66">
        <v>15000</v>
      </c>
      <c r="I149" s="65">
        <v>-15000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8"/>
    </row>
    <row r="150" spans="1:15" ht="11.25">
      <c r="A150" s="51"/>
      <c r="B150" s="51"/>
      <c r="C150" s="51"/>
      <c r="D150" s="51"/>
      <c r="E150" s="51"/>
      <c r="F150" s="51">
        <v>3981</v>
      </c>
      <c r="G150" s="55" t="s">
        <v>200</v>
      </c>
      <c r="H150" s="66">
        <v>5150.13</v>
      </c>
      <c r="I150" s="65">
        <v>-5150.13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8"/>
    </row>
    <row r="151" spans="1:15" ht="11.25">
      <c r="A151" s="51"/>
      <c r="B151" s="51"/>
      <c r="C151" s="51"/>
      <c r="D151" s="51"/>
      <c r="E151" s="51"/>
      <c r="F151" s="51"/>
      <c r="G151" s="53"/>
      <c r="H151" s="66"/>
      <c r="I151" s="65"/>
      <c r="J151" s="65"/>
      <c r="K151" s="65"/>
      <c r="L151" s="65"/>
      <c r="M151" s="65"/>
      <c r="N151" s="65"/>
      <c r="O151" s="68"/>
    </row>
    <row r="152" spans="1:15" ht="11.25">
      <c r="A152" s="51"/>
      <c r="B152" s="51"/>
      <c r="C152" s="51"/>
      <c r="D152" s="51"/>
      <c r="E152" s="51"/>
      <c r="F152" s="51"/>
      <c r="G152" s="51"/>
      <c r="H152" s="65"/>
      <c r="I152" s="67"/>
      <c r="J152" s="65"/>
      <c r="K152" s="65"/>
      <c r="L152" s="65"/>
      <c r="M152" s="65"/>
      <c r="N152" s="65"/>
      <c r="O152" s="68"/>
    </row>
    <row r="153" spans="1:15" ht="11.25">
      <c r="A153" s="52"/>
      <c r="B153" s="52"/>
      <c r="C153" s="52"/>
      <c r="D153" s="52"/>
      <c r="E153" s="52"/>
      <c r="F153" s="52"/>
      <c r="G153" s="52" t="s">
        <v>211</v>
      </c>
      <c r="H153" s="64">
        <v>1959680</v>
      </c>
      <c r="I153" s="64">
        <v>-205548</v>
      </c>
      <c r="J153" s="64">
        <v>1754132</v>
      </c>
      <c r="K153" s="64">
        <v>0</v>
      </c>
      <c r="L153" s="64">
        <v>1618817.7400000002</v>
      </c>
      <c r="M153" s="64">
        <v>1618817.7400000002</v>
      </c>
      <c r="N153" s="64">
        <v>1243872.19</v>
      </c>
      <c r="O153" s="68"/>
    </row>
    <row r="154" spans="1:15" ht="11.25">
      <c r="A154" s="59" t="s">
        <v>147</v>
      </c>
      <c r="B154" s="59" t="s">
        <v>212</v>
      </c>
      <c r="C154" s="59">
        <v>1</v>
      </c>
      <c r="D154" s="59" t="s">
        <v>209</v>
      </c>
      <c r="E154" s="59" t="s">
        <v>150</v>
      </c>
      <c r="F154" s="59">
        <v>3591</v>
      </c>
      <c r="G154" s="60" t="s">
        <v>213</v>
      </c>
      <c r="H154" s="64">
        <v>0</v>
      </c>
      <c r="I154" s="64">
        <v>6548</v>
      </c>
      <c r="J154" s="64">
        <v>6548</v>
      </c>
      <c r="K154" s="64"/>
      <c r="L154" s="64"/>
      <c r="M154" s="64">
        <v>0</v>
      </c>
      <c r="N154" s="64"/>
      <c r="O154" s="68"/>
    </row>
    <row r="155" spans="1:15" ht="11.25">
      <c r="A155" s="52"/>
      <c r="B155" s="52"/>
      <c r="C155" s="52"/>
      <c r="D155" s="52"/>
      <c r="E155" s="52"/>
      <c r="F155" s="59">
        <v>3751</v>
      </c>
      <c r="G155" s="61" t="s">
        <v>167</v>
      </c>
      <c r="H155" s="64">
        <v>0</v>
      </c>
      <c r="I155" s="64">
        <v>21300</v>
      </c>
      <c r="J155" s="64">
        <v>21300</v>
      </c>
      <c r="K155" s="64"/>
      <c r="L155" s="64">
        <v>21251.18</v>
      </c>
      <c r="M155" s="64">
        <v>21251.18</v>
      </c>
      <c r="N155" s="64">
        <v>21251.18</v>
      </c>
      <c r="O155" s="68"/>
    </row>
    <row r="156" spans="1:15" ht="11.25">
      <c r="A156" s="52"/>
      <c r="B156" s="52"/>
      <c r="C156" s="52"/>
      <c r="D156" s="52"/>
      <c r="E156" s="52"/>
      <c r="F156" s="59">
        <v>3821</v>
      </c>
      <c r="G156" s="60" t="s">
        <v>168</v>
      </c>
      <c r="H156" s="64">
        <v>0</v>
      </c>
      <c r="I156" s="64">
        <v>74332</v>
      </c>
      <c r="J156" s="64">
        <v>74332</v>
      </c>
      <c r="K156" s="64"/>
      <c r="L156" s="64">
        <v>47037.72</v>
      </c>
      <c r="M156" s="64">
        <v>47037.72</v>
      </c>
      <c r="N156" s="64">
        <v>47037.72</v>
      </c>
      <c r="O156" s="68"/>
    </row>
    <row r="157" spans="1:15" ht="11.25">
      <c r="A157" s="52"/>
      <c r="B157" s="52"/>
      <c r="C157" s="52"/>
      <c r="D157" s="52"/>
      <c r="E157" s="52"/>
      <c r="F157" s="59">
        <v>3981</v>
      </c>
      <c r="G157" s="60" t="s">
        <v>214</v>
      </c>
      <c r="H157" s="64">
        <v>0</v>
      </c>
      <c r="I157" s="64">
        <v>2500</v>
      </c>
      <c r="J157" s="64">
        <v>2500</v>
      </c>
      <c r="K157" s="64"/>
      <c r="L157" s="64">
        <v>385.05</v>
      </c>
      <c r="M157" s="64">
        <v>385.05</v>
      </c>
      <c r="N157" s="64">
        <v>385.05</v>
      </c>
      <c r="O157" s="68"/>
    </row>
    <row r="158" spans="1:15" ht="11.25">
      <c r="A158" s="59" t="s">
        <v>147</v>
      </c>
      <c r="B158" s="59" t="s">
        <v>212</v>
      </c>
      <c r="C158" s="59">
        <v>4</v>
      </c>
      <c r="D158" s="59" t="s">
        <v>209</v>
      </c>
      <c r="E158" s="59" t="s">
        <v>152</v>
      </c>
      <c r="F158" s="59">
        <v>1212</v>
      </c>
      <c r="G158" s="60" t="s">
        <v>153</v>
      </c>
      <c r="H158" s="66">
        <v>55000</v>
      </c>
      <c r="I158" s="65">
        <v>30652</v>
      </c>
      <c r="J158" s="65">
        <v>85652</v>
      </c>
      <c r="K158" s="65">
        <v>0</v>
      </c>
      <c r="L158" s="65">
        <v>85110.83</v>
      </c>
      <c r="M158" s="65">
        <v>85110.83</v>
      </c>
      <c r="N158" s="65">
        <v>85110.83</v>
      </c>
      <c r="O158" s="68"/>
    </row>
    <row r="159" spans="1:15" ht="11.25">
      <c r="A159" s="59"/>
      <c r="B159" s="59"/>
      <c r="C159" s="59"/>
      <c r="D159" s="59"/>
      <c r="E159" s="59"/>
      <c r="F159" s="59">
        <v>3821</v>
      </c>
      <c r="G159" s="60" t="s">
        <v>168</v>
      </c>
      <c r="H159" s="66"/>
      <c r="I159" s="65">
        <v>63800</v>
      </c>
      <c r="J159" s="65">
        <v>63800</v>
      </c>
      <c r="K159" s="65">
        <v>0</v>
      </c>
      <c r="L159" s="65">
        <v>63800</v>
      </c>
      <c r="M159" s="65">
        <v>63800</v>
      </c>
      <c r="N159" s="65">
        <v>0</v>
      </c>
      <c r="O159" s="68"/>
    </row>
    <row r="160" spans="1:15" ht="11.25">
      <c r="A160" s="59"/>
      <c r="B160" s="59"/>
      <c r="C160" s="59"/>
      <c r="D160" s="59"/>
      <c r="E160" s="59"/>
      <c r="F160" s="59">
        <v>3591</v>
      </c>
      <c r="G160" s="60" t="s">
        <v>213</v>
      </c>
      <c r="H160" s="66">
        <v>6548</v>
      </c>
      <c r="I160" s="65">
        <v>-6548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8"/>
    </row>
    <row r="161" spans="1:15" ht="11.25">
      <c r="A161" s="59"/>
      <c r="B161" s="59"/>
      <c r="C161" s="59"/>
      <c r="D161" s="59"/>
      <c r="E161" s="59"/>
      <c r="F161" s="59">
        <v>3751</v>
      </c>
      <c r="G161" s="61" t="s">
        <v>167</v>
      </c>
      <c r="H161" s="66">
        <v>21300</v>
      </c>
      <c r="I161" s="65">
        <v>-21300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8"/>
    </row>
    <row r="162" spans="1:15" ht="11.25">
      <c r="A162" s="59"/>
      <c r="B162" s="59"/>
      <c r="C162" s="59"/>
      <c r="D162" s="59"/>
      <c r="E162" s="59"/>
      <c r="F162" s="59">
        <v>3821</v>
      </c>
      <c r="G162" s="60" t="s">
        <v>168</v>
      </c>
      <c r="H162" s="66">
        <v>74332</v>
      </c>
      <c r="I162" s="65">
        <v>-74332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8"/>
    </row>
    <row r="163" spans="1:15" ht="11.25">
      <c r="A163" s="59"/>
      <c r="B163" s="59"/>
      <c r="C163" s="59"/>
      <c r="D163" s="59"/>
      <c r="E163" s="59"/>
      <c r="F163" s="59">
        <v>3981</v>
      </c>
      <c r="G163" s="60" t="s">
        <v>214</v>
      </c>
      <c r="H163" s="66">
        <v>2500</v>
      </c>
      <c r="I163" s="65">
        <v>-2500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8"/>
    </row>
    <row r="164" spans="1:15" ht="11.25">
      <c r="A164" s="51" t="s">
        <v>147</v>
      </c>
      <c r="B164" s="51" t="s">
        <v>212</v>
      </c>
      <c r="C164" s="51">
        <v>5</v>
      </c>
      <c r="D164" s="51" t="s">
        <v>209</v>
      </c>
      <c r="E164" s="51" t="s">
        <v>150</v>
      </c>
      <c r="F164" s="51">
        <v>2212</v>
      </c>
      <c r="G164" s="54" t="s">
        <v>158</v>
      </c>
      <c r="H164" s="66">
        <v>165000</v>
      </c>
      <c r="I164" s="65">
        <v>-35000</v>
      </c>
      <c r="J164" s="65">
        <v>130000</v>
      </c>
      <c r="K164" s="65">
        <v>0</v>
      </c>
      <c r="L164" s="65">
        <v>120483.83</v>
      </c>
      <c r="M164" s="65">
        <v>120483.83</v>
      </c>
      <c r="N164" s="65">
        <v>98557.9</v>
      </c>
      <c r="O164" s="68"/>
    </row>
    <row r="165" spans="1:15" ht="11.25">
      <c r="A165" s="51"/>
      <c r="B165" s="51"/>
      <c r="C165" s="51"/>
      <c r="D165" s="51"/>
      <c r="E165" s="51"/>
      <c r="F165" s="51">
        <v>3291</v>
      </c>
      <c r="G165" s="53" t="s">
        <v>215</v>
      </c>
      <c r="H165" s="66">
        <v>360000</v>
      </c>
      <c r="I165" s="65">
        <v>-95896</v>
      </c>
      <c r="J165" s="65">
        <v>264104</v>
      </c>
      <c r="K165" s="65">
        <v>0</v>
      </c>
      <c r="L165" s="65">
        <v>264103.46</v>
      </c>
      <c r="M165" s="65">
        <v>264103.46</v>
      </c>
      <c r="N165" s="65">
        <v>168103.46000000002</v>
      </c>
      <c r="O165" s="68"/>
    </row>
    <row r="166" spans="1:15" ht="11.25">
      <c r="A166" s="51"/>
      <c r="B166" s="51"/>
      <c r="C166" s="51"/>
      <c r="D166" s="51"/>
      <c r="E166" s="51"/>
      <c r="F166" s="51">
        <v>3621</v>
      </c>
      <c r="G166" s="53" t="s">
        <v>166</v>
      </c>
      <c r="H166" s="66">
        <v>240000</v>
      </c>
      <c r="I166" s="65">
        <v>-47720</v>
      </c>
      <c r="J166" s="65">
        <v>192280</v>
      </c>
      <c r="K166" s="65">
        <v>0</v>
      </c>
      <c r="L166" s="65">
        <v>173659.07</v>
      </c>
      <c r="M166" s="65">
        <v>173659.07</v>
      </c>
      <c r="N166" s="65">
        <v>139659.07</v>
      </c>
      <c r="O166" s="68"/>
    </row>
    <row r="167" spans="1:15" ht="11.25">
      <c r="A167" s="51"/>
      <c r="B167" s="51"/>
      <c r="C167" s="51"/>
      <c r="D167" s="51"/>
      <c r="E167" s="51"/>
      <c r="F167" s="51">
        <v>3711</v>
      </c>
      <c r="G167" s="53" t="s">
        <v>210</v>
      </c>
      <c r="H167" s="66">
        <v>160000</v>
      </c>
      <c r="I167" s="65">
        <v>-53540</v>
      </c>
      <c r="J167" s="65">
        <v>106460</v>
      </c>
      <c r="K167" s="65">
        <v>0</v>
      </c>
      <c r="L167" s="65">
        <v>106460</v>
      </c>
      <c r="M167" s="65">
        <v>106460</v>
      </c>
      <c r="N167" s="65">
        <v>106460</v>
      </c>
      <c r="O167" s="68"/>
    </row>
    <row r="168" spans="1:15" ht="11.25">
      <c r="A168" s="51"/>
      <c r="B168" s="51"/>
      <c r="C168" s="51"/>
      <c r="D168" s="51"/>
      <c r="E168" s="51"/>
      <c r="F168" s="51">
        <v>3751</v>
      </c>
      <c r="G168" s="54" t="s">
        <v>167</v>
      </c>
      <c r="H168" s="66">
        <v>75000</v>
      </c>
      <c r="I168" s="65">
        <v>65000</v>
      </c>
      <c r="J168" s="65">
        <v>140000</v>
      </c>
      <c r="K168" s="65">
        <v>0</v>
      </c>
      <c r="L168" s="65">
        <v>138552.62</v>
      </c>
      <c r="M168" s="65">
        <v>138552.62</v>
      </c>
      <c r="N168" s="65">
        <v>98127.81999999999</v>
      </c>
      <c r="O168" s="68"/>
    </row>
    <row r="169" spans="1:15" ht="11.25">
      <c r="A169" s="51"/>
      <c r="B169" s="51"/>
      <c r="C169" s="51"/>
      <c r="D169" s="51"/>
      <c r="E169" s="51"/>
      <c r="F169" s="51">
        <v>3821</v>
      </c>
      <c r="G169" s="53" t="s">
        <v>168</v>
      </c>
      <c r="H169" s="66">
        <v>300000</v>
      </c>
      <c r="I169" s="65">
        <v>67156</v>
      </c>
      <c r="J169" s="65">
        <v>367156</v>
      </c>
      <c r="K169" s="65">
        <v>0</v>
      </c>
      <c r="L169" s="65">
        <v>353812.16</v>
      </c>
      <c r="M169" s="65">
        <v>353812.16</v>
      </c>
      <c r="N169" s="65">
        <v>353812.16</v>
      </c>
      <c r="O169" s="68"/>
    </row>
    <row r="170" spans="1:15" ht="11.25">
      <c r="A170" s="51" t="s">
        <v>147</v>
      </c>
      <c r="B170" s="51" t="s">
        <v>212</v>
      </c>
      <c r="C170" s="51">
        <v>6</v>
      </c>
      <c r="D170" s="51" t="s">
        <v>209</v>
      </c>
      <c r="E170" s="51" t="s">
        <v>152</v>
      </c>
      <c r="F170" s="51">
        <v>1212</v>
      </c>
      <c r="G170" s="53" t="s">
        <v>153</v>
      </c>
      <c r="H170" s="66">
        <v>81305</v>
      </c>
      <c r="I170" s="65">
        <v>-81305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8"/>
    </row>
    <row r="171" spans="1:15" ht="11.25">
      <c r="A171" s="51" t="s">
        <v>147</v>
      </c>
      <c r="B171" s="51" t="s">
        <v>212</v>
      </c>
      <c r="C171" s="51">
        <v>6</v>
      </c>
      <c r="D171" s="51" t="s">
        <v>209</v>
      </c>
      <c r="E171" s="51" t="s">
        <v>150</v>
      </c>
      <c r="F171" s="51">
        <v>2212</v>
      </c>
      <c r="G171" s="54" t="s">
        <v>158</v>
      </c>
      <c r="H171" s="66">
        <v>17500</v>
      </c>
      <c r="I171" s="65">
        <v>-15615</v>
      </c>
      <c r="J171" s="65">
        <v>1885</v>
      </c>
      <c r="K171" s="65">
        <v>0</v>
      </c>
      <c r="L171" s="65">
        <v>0</v>
      </c>
      <c r="M171" s="65">
        <v>0</v>
      </c>
      <c r="N171" s="65">
        <v>0</v>
      </c>
      <c r="O171" s="68"/>
    </row>
    <row r="172" spans="1:15" ht="11.25">
      <c r="A172" s="51"/>
      <c r="B172" s="51"/>
      <c r="C172" s="51"/>
      <c r="D172" s="51"/>
      <c r="E172" s="51"/>
      <c r="F172" s="51">
        <v>3291</v>
      </c>
      <c r="G172" s="54" t="s">
        <v>215</v>
      </c>
      <c r="H172" s="66">
        <v>0</v>
      </c>
      <c r="I172" s="65">
        <v>130000</v>
      </c>
      <c r="J172" s="65">
        <v>130000</v>
      </c>
      <c r="K172" s="65">
        <v>0</v>
      </c>
      <c r="L172" s="65">
        <v>112068.96</v>
      </c>
      <c r="M172" s="65">
        <v>112068.96</v>
      </c>
      <c r="N172" s="65">
        <v>0</v>
      </c>
      <c r="O172" s="68"/>
    </row>
    <row r="173" spans="1:15" ht="11.25">
      <c r="A173" s="51"/>
      <c r="B173" s="51"/>
      <c r="C173" s="51"/>
      <c r="D173" s="51"/>
      <c r="E173" s="51"/>
      <c r="F173" s="51">
        <v>3381</v>
      </c>
      <c r="G173" s="53" t="s">
        <v>161</v>
      </c>
      <c r="H173" s="66">
        <v>15312</v>
      </c>
      <c r="I173" s="65">
        <v>-15312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8"/>
    </row>
    <row r="174" spans="1:15" ht="11.25">
      <c r="A174" s="51"/>
      <c r="B174" s="51"/>
      <c r="C174" s="51"/>
      <c r="D174" s="51"/>
      <c r="E174" s="51"/>
      <c r="F174" s="51">
        <v>3391</v>
      </c>
      <c r="G174" s="53" t="s">
        <v>216</v>
      </c>
      <c r="H174" s="66">
        <v>15000</v>
      </c>
      <c r="I174" s="65">
        <v>-15000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8"/>
    </row>
    <row r="175" spans="1:15" ht="11.25">
      <c r="A175" s="51"/>
      <c r="B175" s="51"/>
      <c r="C175" s="51"/>
      <c r="D175" s="51"/>
      <c r="E175" s="51"/>
      <c r="F175" s="51">
        <v>3471</v>
      </c>
      <c r="G175" s="53" t="s">
        <v>217</v>
      </c>
      <c r="H175" s="66">
        <v>4032</v>
      </c>
      <c r="I175" s="65">
        <v>-432</v>
      </c>
      <c r="J175" s="65">
        <v>3600</v>
      </c>
      <c r="K175" s="65">
        <v>0</v>
      </c>
      <c r="L175" s="65">
        <v>800</v>
      </c>
      <c r="M175" s="65">
        <v>800</v>
      </c>
      <c r="N175" s="65">
        <v>800</v>
      </c>
      <c r="O175" s="68"/>
    </row>
    <row r="176" spans="1:15" ht="11.25">
      <c r="A176" s="51"/>
      <c r="B176" s="51"/>
      <c r="C176" s="51"/>
      <c r="D176" s="51"/>
      <c r="E176" s="51"/>
      <c r="F176" s="51">
        <v>3511</v>
      </c>
      <c r="G176" s="53" t="s">
        <v>164</v>
      </c>
      <c r="H176" s="66">
        <v>30800</v>
      </c>
      <c r="I176" s="65">
        <v>-7600</v>
      </c>
      <c r="J176" s="65">
        <v>23200</v>
      </c>
      <c r="K176" s="65">
        <v>0</v>
      </c>
      <c r="L176" s="65">
        <v>5325.86</v>
      </c>
      <c r="M176" s="65">
        <v>5325.86</v>
      </c>
      <c r="N176" s="65">
        <v>0</v>
      </c>
      <c r="O176" s="68"/>
    </row>
    <row r="177" spans="1:15" ht="11.25">
      <c r="A177" s="51"/>
      <c r="B177" s="51"/>
      <c r="C177" s="51"/>
      <c r="D177" s="51"/>
      <c r="E177" s="51"/>
      <c r="F177" s="51">
        <v>3591</v>
      </c>
      <c r="G177" s="53" t="s">
        <v>213</v>
      </c>
      <c r="H177" s="66">
        <v>4060</v>
      </c>
      <c r="I177" s="65">
        <v>-232</v>
      </c>
      <c r="J177" s="65">
        <v>3828</v>
      </c>
      <c r="K177" s="65">
        <v>0</v>
      </c>
      <c r="L177" s="65">
        <v>3300</v>
      </c>
      <c r="M177" s="65">
        <v>3300</v>
      </c>
      <c r="N177" s="65">
        <v>3300</v>
      </c>
      <c r="O177" s="68"/>
    </row>
    <row r="178" spans="1:15" ht="11.25">
      <c r="A178" s="51"/>
      <c r="B178" s="51"/>
      <c r="C178" s="51"/>
      <c r="D178" s="51"/>
      <c r="E178" s="51"/>
      <c r="F178" s="51">
        <v>3621</v>
      </c>
      <c r="G178" s="53" t="s">
        <v>166</v>
      </c>
      <c r="H178" s="66">
        <v>101932</v>
      </c>
      <c r="I178" s="65">
        <v>5508</v>
      </c>
      <c r="J178" s="65">
        <v>107440</v>
      </c>
      <c r="K178" s="65">
        <v>0</v>
      </c>
      <c r="L178" s="65">
        <v>92620</v>
      </c>
      <c r="M178" s="65">
        <v>92620</v>
      </c>
      <c r="N178" s="65">
        <v>92620</v>
      </c>
      <c r="O178" s="68"/>
    </row>
    <row r="179" spans="1:15" ht="11.25">
      <c r="A179" s="51"/>
      <c r="B179" s="51"/>
      <c r="C179" s="51"/>
      <c r="D179" s="51"/>
      <c r="E179" s="51"/>
      <c r="F179" s="51">
        <v>3661</v>
      </c>
      <c r="G179" s="53" t="s">
        <v>196</v>
      </c>
      <c r="H179" s="66">
        <v>15000</v>
      </c>
      <c r="I179" s="65">
        <v>-15000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8"/>
    </row>
    <row r="180" spans="1:15" ht="11.25">
      <c r="A180" s="51"/>
      <c r="B180" s="51"/>
      <c r="C180" s="51"/>
      <c r="D180" s="51"/>
      <c r="E180" s="51"/>
      <c r="F180" s="51">
        <v>3821</v>
      </c>
      <c r="G180" s="53" t="s">
        <v>168</v>
      </c>
      <c r="H180" s="66">
        <v>215059</v>
      </c>
      <c r="I180" s="65">
        <v>-185012</v>
      </c>
      <c r="J180" s="65">
        <v>30047</v>
      </c>
      <c r="K180" s="65">
        <v>0</v>
      </c>
      <c r="L180" s="65">
        <v>30047</v>
      </c>
      <c r="M180" s="65">
        <v>30047</v>
      </c>
      <c r="N180" s="65">
        <v>28647</v>
      </c>
      <c r="O180" s="68"/>
    </row>
    <row r="181" spans="1:15" ht="11.25">
      <c r="A181" s="51"/>
      <c r="B181" s="51"/>
      <c r="C181" s="51"/>
      <c r="D181" s="51"/>
      <c r="E181" s="51"/>
      <c r="F181" s="51"/>
      <c r="G181" s="51"/>
      <c r="H181" s="65"/>
      <c r="I181" s="65"/>
      <c r="J181" s="65"/>
      <c r="K181" s="65">
        <v>0</v>
      </c>
      <c r="L181" s="65">
        <v>0</v>
      </c>
      <c r="M181" s="65">
        <v>0</v>
      </c>
      <c r="N181" s="65"/>
      <c r="O181" s="68"/>
    </row>
    <row r="182" spans="1:15" ht="11.25">
      <c r="A182" s="51"/>
      <c r="B182" s="51"/>
      <c r="C182" s="51"/>
      <c r="D182" s="51"/>
      <c r="E182" s="51"/>
      <c r="F182" s="51"/>
      <c r="G182" s="51"/>
      <c r="H182" s="65"/>
      <c r="I182" s="65"/>
      <c r="J182" s="65"/>
      <c r="K182" s="65">
        <v>0</v>
      </c>
      <c r="L182" s="65">
        <v>0</v>
      </c>
      <c r="M182" s="65">
        <v>0</v>
      </c>
      <c r="N182" s="65"/>
      <c r="O182" s="68"/>
    </row>
    <row r="183" spans="1:15" ht="11.25">
      <c r="A183" s="52"/>
      <c r="B183" s="52"/>
      <c r="C183" s="52"/>
      <c r="D183" s="52"/>
      <c r="E183" s="52"/>
      <c r="F183" s="52"/>
      <c r="G183" s="52" t="s">
        <v>218</v>
      </c>
      <c r="H183" s="64">
        <v>3705000</v>
      </c>
      <c r="I183" s="64">
        <v>-3705000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8"/>
    </row>
    <row r="184" spans="1:15" ht="11.25">
      <c r="A184" s="51" t="s">
        <v>147</v>
      </c>
      <c r="B184" s="51" t="s">
        <v>219</v>
      </c>
      <c r="C184" s="51">
        <v>4</v>
      </c>
      <c r="D184" s="51" t="s">
        <v>209</v>
      </c>
      <c r="E184" s="51" t="s">
        <v>150</v>
      </c>
      <c r="F184" s="51">
        <v>3231</v>
      </c>
      <c r="G184" s="53" t="s">
        <v>220</v>
      </c>
      <c r="H184" s="66">
        <v>120000</v>
      </c>
      <c r="I184" s="65">
        <v>-120000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8"/>
    </row>
    <row r="185" spans="1:15" ht="11.25">
      <c r="A185" s="51"/>
      <c r="B185" s="51"/>
      <c r="C185" s="51"/>
      <c r="D185" s="51"/>
      <c r="E185" s="51"/>
      <c r="F185" s="51">
        <v>3291</v>
      </c>
      <c r="G185" s="53" t="s">
        <v>215</v>
      </c>
      <c r="H185" s="66">
        <v>120000</v>
      </c>
      <c r="I185" s="65">
        <v>-120000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8"/>
    </row>
    <row r="186" spans="1:15" ht="11.25">
      <c r="A186" s="51"/>
      <c r="B186" s="51"/>
      <c r="C186" s="51"/>
      <c r="D186" s="51"/>
      <c r="E186" s="51"/>
      <c r="F186" s="51">
        <v>3381</v>
      </c>
      <c r="G186" s="53" t="s">
        <v>161</v>
      </c>
      <c r="H186" s="66">
        <v>50000</v>
      </c>
      <c r="I186" s="65">
        <v>-50000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8"/>
    </row>
    <row r="187" spans="1:15" ht="11.25">
      <c r="A187" s="51"/>
      <c r="B187" s="51"/>
      <c r="C187" s="51"/>
      <c r="D187" s="51"/>
      <c r="E187" s="51"/>
      <c r="F187" s="51">
        <v>3391</v>
      </c>
      <c r="G187" s="53" t="s">
        <v>162</v>
      </c>
      <c r="H187" s="66">
        <v>135000</v>
      </c>
      <c r="I187" s="65">
        <v>-135000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8"/>
    </row>
    <row r="188" spans="1:15" ht="11.25">
      <c r="A188" s="51"/>
      <c r="B188" s="51"/>
      <c r="C188" s="51"/>
      <c r="D188" s="51"/>
      <c r="E188" s="51"/>
      <c r="F188" s="51">
        <v>3511</v>
      </c>
      <c r="G188" s="53" t="s">
        <v>164</v>
      </c>
      <c r="H188" s="66">
        <v>300000</v>
      </c>
      <c r="I188" s="65">
        <v>-300000</v>
      </c>
      <c r="J188" s="65">
        <v>0</v>
      </c>
      <c r="K188" s="65">
        <v>0</v>
      </c>
      <c r="L188" s="65">
        <v>0</v>
      </c>
      <c r="M188" s="65">
        <v>0</v>
      </c>
      <c r="N188" s="65">
        <v>0</v>
      </c>
      <c r="O188" s="68"/>
    </row>
    <row r="189" spans="1:15" ht="11.25">
      <c r="A189" s="51"/>
      <c r="B189" s="51"/>
      <c r="C189" s="51"/>
      <c r="D189" s="51"/>
      <c r="E189" s="51"/>
      <c r="F189" s="51">
        <v>3621</v>
      </c>
      <c r="G189" s="53" t="s">
        <v>166</v>
      </c>
      <c r="H189" s="66">
        <v>380000</v>
      </c>
      <c r="I189" s="65">
        <v>-380000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8"/>
    </row>
    <row r="190" spans="1:15" ht="11.25">
      <c r="A190" s="51"/>
      <c r="B190" s="51"/>
      <c r="C190" s="51"/>
      <c r="D190" s="51"/>
      <c r="E190" s="51"/>
      <c r="F190" s="51">
        <v>3821</v>
      </c>
      <c r="G190" s="53" t="s">
        <v>168</v>
      </c>
      <c r="H190" s="66">
        <v>2575000</v>
      </c>
      <c r="I190" s="65">
        <v>-2575000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8"/>
    </row>
    <row r="191" spans="1:15" ht="11.25">
      <c r="A191" s="51" t="s">
        <v>147</v>
      </c>
      <c r="B191" s="51" t="s">
        <v>219</v>
      </c>
      <c r="C191" s="51">
        <v>4</v>
      </c>
      <c r="D191" s="51" t="s">
        <v>209</v>
      </c>
      <c r="E191" s="51" t="s">
        <v>169</v>
      </c>
      <c r="F191" s="51">
        <v>4451</v>
      </c>
      <c r="G191" s="53" t="s">
        <v>221</v>
      </c>
      <c r="H191" s="65">
        <v>25000</v>
      </c>
      <c r="I191" s="65">
        <v>-25000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8"/>
    </row>
    <row r="192" spans="1:15" ht="11.25">
      <c r="A192" s="51"/>
      <c r="B192" s="51"/>
      <c r="C192" s="51"/>
      <c r="D192" s="51"/>
      <c r="E192" s="51"/>
      <c r="F192" s="51"/>
      <c r="G192" s="53"/>
      <c r="H192" s="65"/>
      <c r="I192" s="65"/>
      <c r="J192" s="65"/>
      <c r="K192" s="65"/>
      <c r="L192" s="65"/>
      <c r="M192" s="65"/>
      <c r="N192" s="65"/>
      <c r="O192" s="68"/>
    </row>
    <row r="193" spans="1:15" ht="11.25">
      <c r="A193" s="52"/>
      <c r="B193" s="52"/>
      <c r="C193" s="52"/>
      <c r="D193" s="52"/>
      <c r="E193" s="52"/>
      <c r="F193" s="52"/>
      <c r="G193" s="52" t="s">
        <v>222</v>
      </c>
      <c r="H193" s="64">
        <v>270000</v>
      </c>
      <c r="I193" s="64">
        <v>0</v>
      </c>
      <c r="J193" s="64">
        <v>270000</v>
      </c>
      <c r="K193" s="64">
        <v>0</v>
      </c>
      <c r="L193" s="64">
        <v>0</v>
      </c>
      <c r="M193" s="64">
        <v>0</v>
      </c>
      <c r="N193" s="64">
        <v>0</v>
      </c>
      <c r="O193" s="68"/>
    </row>
    <row r="194" spans="1:15" ht="11.25">
      <c r="A194" s="51" t="s">
        <v>147</v>
      </c>
      <c r="B194" s="51" t="s">
        <v>223</v>
      </c>
      <c r="C194" s="51">
        <v>1</v>
      </c>
      <c r="D194" s="51" t="s">
        <v>209</v>
      </c>
      <c r="E194" s="51" t="s">
        <v>150</v>
      </c>
      <c r="F194" s="51">
        <v>3231</v>
      </c>
      <c r="G194" s="53" t="s">
        <v>220</v>
      </c>
      <c r="H194" s="66">
        <v>0</v>
      </c>
      <c r="I194" s="65">
        <v>50000</v>
      </c>
      <c r="J194" s="65">
        <v>50000</v>
      </c>
      <c r="K194" s="65">
        <v>0</v>
      </c>
      <c r="L194" s="65">
        <v>0</v>
      </c>
      <c r="M194" s="65">
        <v>0</v>
      </c>
      <c r="N194" s="65">
        <v>0</v>
      </c>
      <c r="O194" s="68"/>
    </row>
    <row r="195" spans="1:15" ht="11.25">
      <c r="A195" s="51"/>
      <c r="B195" s="51"/>
      <c r="C195" s="51">
        <v>4</v>
      </c>
      <c r="D195" s="51" t="s">
        <v>209</v>
      </c>
      <c r="E195" s="51" t="s">
        <v>150</v>
      </c>
      <c r="F195" s="51">
        <v>2212</v>
      </c>
      <c r="G195" s="54" t="s">
        <v>158</v>
      </c>
      <c r="H195" s="66">
        <v>70000</v>
      </c>
      <c r="I195" s="65">
        <v>0</v>
      </c>
      <c r="J195" s="65">
        <v>70000</v>
      </c>
      <c r="K195" s="65">
        <v>0</v>
      </c>
      <c r="L195" s="65">
        <v>0</v>
      </c>
      <c r="M195" s="65">
        <v>0</v>
      </c>
      <c r="N195" s="65"/>
      <c r="O195" s="68"/>
    </row>
    <row r="196" spans="1:15" ht="11.25">
      <c r="A196" s="51"/>
      <c r="B196" s="51"/>
      <c r="C196" s="51"/>
      <c r="D196" s="51"/>
      <c r="E196" s="51"/>
      <c r="F196" s="51">
        <v>3231</v>
      </c>
      <c r="G196" s="53" t="s">
        <v>220</v>
      </c>
      <c r="H196" s="66">
        <v>50000</v>
      </c>
      <c r="I196" s="65">
        <v>-50000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68"/>
    </row>
    <row r="197" spans="1:15" ht="11.25">
      <c r="A197" s="51"/>
      <c r="B197" s="51"/>
      <c r="C197" s="51"/>
      <c r="D197" s="51"/>
      <c r="E197" s="51"/>
      <c r="F197" s="51">
        <v>3291</v>
      </c>
      <c r="G197" s="53" t="s">
        <v>215</v>
      </c>
      <c r="H197" s="66">
        <v>150000</v>
      </c>
      <c r="I197" s="65">
        <v>0</v>
      </c>
      <c r="J197" s="65">
        <v>150000</v>
      </c>
      <c r="K197" s="65">
        <v>0</v>
      </c>
      <c r="L197" s="65">
        <v>0</v>
      </c>
      <c r="M197" s="65">
        <v>0</v>
      </c>
      <c r="N197" s="65">
        <v>0</v>
      </c>
      <c r="O197" s="68"/>
    </row>
    <row r="198" spans="1:15" ht="11.25">
      <c r="A198" s="51"/>
      <c r="B198" s="51"/>
      <c r="C198" s="51"/>
      <c r="D198" s="51"/>
      <c r="E198" s="51"/>
      <c r="F198" s="51"/>
      <c r="G198" s="51"/>
      <c r="H198" s="65"/>
      <c r="I198" s="65"/>
      <c r="J198" s="65"/>
      <c r="K198" s="65">
        <v>0</v>
      </c>
      <c r="L198" s="65">
        <v>0</v>
      </c>
      <c r="M198" s="65"/>
      <c r="N198" s="65"/>
      <c r="O198" s="68"/>
    </row>
    <row r="199" spans="1:15" ht="11.25">
      <c r="A199" s="52"/>
      <c r="B199" s="52"/>
      <c r="C199" s="52"/>
      <c r="D199" s="52"/>
      <c r="E199" s="52"/>
      <c r="F199" s="52"/>
      <c r="G199" s="52" t="s">
        <v>224</v>
      </c>
      <c r="H199" s="64">
        <v>2162484.85</v>
      </c>
      <c r="I199" s="64">
        <v>249513.36</v>
      </c>
      <c r="J199" s="64">
        <v>2411998.2100000004</v>
      </c>
      <c r="K199" s="64">
        <v>0</v>
      </c>
      <c r="L199" s="64">
        <v>1883511.8499999996</v>
      </c>
      <c r="M199" s="64">
        <v>1883511.8499999996</v>
      </c>
      <c r="N199" s="64">
        <v>1730588.22</v>
      </c>
      <c r="O199" s="68"/>
    </row>
    <row r="200" spans="1:15" ht="11.25">
      <c r="A200" s="52"/>
      <c r="B200" s="52"/>
      <c r="C200" s="52"/>
      <c r="D200" s="52"/>
      <c r="E200" s="52"/>
      <c r="F200" s="52"/>
      <c r="G200" s="52" t="s">
        <v>225</v>
      </c>
      <c r="H200" s="64">
        <v>2000813.8800000001</v>
      </c>
      <c r="I200" s="64">
        <v>249513.36</v>
      </c>
      <c r="J200" s="64">
        <v>2250327.24</v>
      </c>
      <c r="K200" s="64">
        <v>0</v>
      </c>
      <c r="L200" s="64">
        <v>1766482.3699999996</v>
      </c>
      <c r="M200" s="64">
        <v>1766482.3699999996</v>
      </c>
      <c r="N200" s="64">
        <v>1615912.4</v>
      </c>
      <c r="O200" s="68"/>
    </row>
    <row r="201" spans="1:15" ht="11.25">
      <c r="A201" s="51" t="s">
        <v>147</v>
      </c>
      <c r="B201" s="51" t="s">
        <v>226</v>
      </c>
      <c r="C201" s="51">
        <v>1</v>
      </c>
      <c r="D201" s="51" t="s">
        <v>227</v>
      </c>
      <c r="E201" s="51" t="s">
        <v>152</v>
      </c>
      <c r="F201" s="51">
        <v>1131</v>
      </c>
      <c r="G201" s="53" t="s">
        <v>174</v>
      </c>
      <c r="H201" s="66">
        <v>433260</v>
      </c>
      <c r="I201" s="65">
        <v>170242.8</v>
      </c>
      <c r="J201" s="65">
        <v>603502.8</v>
      </c>
      <c r="K201" s="65">
        <v>0</v>
      </c>
      <c r="L201" s="65">
        <v>591065.16</v>
      </c>
      <c r="M201" s="66">
        <v>591065.16</v>
      </c>
      <c r="N201" s="65">
        <v>591065.16</v>
      </c>
      <c r="O201" s="68"/>
    </row>
    <row r="202" spans="1:15" ht="11.25">
      <c r="A202" s="51"/>
      <c r="B202" s="51"/>
      <c r="C202" s="51"/>
      <c r="D202" s="51"/>
      <c r="E202" s="51"/>
      <c r="F202" s="51">
        <v>1321</v>
      </c>
      <c r="G202" s="53" t="s">
        <v>175</v>
      </c>
      <c r="H202" s="66">
        <v>11192.55</v>
      </c>
      <c r="I202" s="65">
        <v>4397.94</v>
      </c>
      <c r="J202" s="65">
        <v>15590.489999999998</v>
      </c>
      <c r="K202" s="65">
        <v>0</v>
      </c>
      <c r="L202" s="65">
        <v>15169.14</v>
      </c>
      <c r="M202" s="66">
        <v>15169.14</v>
      </c>
      <c r="N202" s="65">
        <v>15169.14</v>
      </c>
      <c r="O202" s="68"/>
    </row>
    <row r="203" spans="1:15" ht="11.25">
      <c r="A203" s="51"/>
      <c r="B203" s="51"/>
      <c r="C203" s="51"/>
      <c r="D203" s="51"/>
      <c r="E203" s="51"/>
      <c r="F203" s="51">
        <v>1323</v>
      </c>
      <c r="G203" s="53" t="s">
        <v>176</v>
      </c>
      <c r="H203" s="66">
        <v>60175</v>
      </c>
      <c r="I203" s="65">
        <v>23333.83</v>
      </c>
      <c r="J203" s="65">
        <v>83508.83</v>
      </c>
      <c r="K203" s="65">
        <v>0</v>
      </c>
      <c r="L203" s="65">
        <v>83508.2</v>
      </c>
      <c r="M203" s="65">
        <v>83508.2</v>
      </c>
      <c r="N203" s="65">
        <v>83508.2</v>
      </c>
      <c r="O203" s="68"/>
    </row>
    <row r="204" spans="1:15" ht="11.25">
      <c r="A204" s="51"/>
      <c r="B204" s="51"/>
      <c r="C204" s="51"/>
      <c r="D204" s="51"/>
      <c r="E204" s="51"/>
      <c r="F204" s="51">
        <v>1342</v>
      </c>
      <c r="G204" s="53" t="s">
        <v>228</v>
      </c>
      <c r="H204" s="66">
        <v>8000</v>
      </c>
      <c r="I204" s="65">
        <v>0</v>
      </c>
      <c r="J204" s="65">
        <v>8000</v>
      </c>
      <c r="K204" s="65">
        <v>0</v>
      </c>
      <c r="L204" s="65">
        <v>8000</v>
      </c>
      <c r="M204" s="65">
        <v>8000</v>
      </c>
      <c r="N204" s="65">
        <v>8000</v>
      </c>
      <c r="O204" s="68"/>
    </row>
    <row r="205" spans="1:15" ht="11.25">
      <c r="A205" s="51"/>
      <c r="B205" s="51"/>
      <c r="C205" s="51"/>
      <c r="D205" s="51"/>
      <c r="E205" s="51"/>
      <c r="F205" s="51">
        <v>1413</v>
      </c>
      <c r="G205" s="53" t="s">
        <v>155</v>
      </c>
      <c r="H205" s="66">
        <v>45862.79</v>
      </c>
      <c r="I205" s="65">
        <v>23518.22</v>
      </c>
      <c r="J205" s="65">
        <v>69381.01000000001</v>
      </c>
      <c r="K205" s="65">
        <v>0</v>
      </c>
      <c r="L205" s="65">
        <v>68902.91</v>
      </c>
      <c r="M205" s="66">
        <v>68902.91</v>
      </c>
      <c r="N205" s="65">
        <v>62894.740000000005</v>
      </c>
      <c r="O205" s="68"/>
    </row>
    <row r="206" spans="1:15" ht="11.25">
      <c r="A206" s="51"/>
      <c r="B206" s="51"/>
      <c r="C206" s="51"/>
      <c r="D206" s="51"/>
      <c r="E206" s="51"/>
      <c r="F206" s="51">
        <v>1421</v>
      </c>
      <c r="G206" s="53" t="s">
        <v>156</v>
      </c>
      <c r="H206" s="66">
        <v>26021.91</v>
      </c>
      <c r="I206" s="65">
        <v>11024.91</v>
      </c>
      <c r="J206" s="65">
        <v>37046.82</v>
      </c>
      <c r="K206" s="65">
        <v>0</v>
      </c>
      <c r="L206" s="65">
        <v>37010.31</v>
      </c>
      <c r="M206" s="65">
        <v>37010.31</v>
      </c>
      <c r="N206" s="65">
        <v>31066.62</v>
      </c>
      <c r="O206" s="68"/>
    </row>
    <row r="207" spans="1:15" ht="11.25">
      <c r="A207" s="51"/>
      <c r="B207" s="51"/>
      <c r="C207" s="51"/>
      <c r="D207" s="51"/>
      <c r="E207" s="51"/>
      <c r="F207" s="51">
        <v>1431</v>
      </c>
      <c r="G207" s="53" t="s">
        <v>157</v>
      </c>
      <c r="H207" s="66">
        <v>26802.57</v>
      </c>
      <c r="I207" s="65">
        <v>10531.66</v>
      </c>
      <c r="J207" s="65">
        <v>37334.229999999996</v>
      </c>
      <c r="K207" s="65">
        <v>0</v>
      </c>
      <c r="L207" s="65">
        <v>36670.15</v>
      </c>
      <c r="M207" s="65">
        <v>36670.15</v>
      </c>
      <c r="N207" s="65">
        <v>30548.160000000003</v>
      </c>
      <c r="O207" s="68"/>
    </row>
    <row r="208" spans="1:15" ht="11.25">
      <c r="A208" s="51"/>
      <c r="B208" s="51"/>
      <c r="C208" s="51"/>
      <c r="D208" s="51"/>
      <c r="E208" s="51"/>
      <c r="F208" s="51">
        <v>1511</v>
      </c>
      <c r="G208" s="53" t="s">
        <v>177</v>
      </c>
      <c r="H208" s="66">
        <v>8665.2</v>
      </c>
      <c r="I208" s="65">
        <v>3915.86</v>
      </c>
      <c r="J208" s="65">
        <v>12581.060000000001</v>
      </c>
      <c r="K208" s="65">
        <v>0</v>
      </c>
      <c r="L208" s="65">
        <v>12452.34</v>
      </c>
      <c r="M208" s="65">
        <v>12452.34</v>
      </c>
      <c r="N208" s="65">
        <v>12452.34</v>
      </c>
      <c r="O208" s="68"/>
    </row>
    <row r="209" spans="1:15" ht="11.25">
      <c r="A209" s="51"/>
      <c r="B209" s="51"/>
      <c r="C209" s="51"/>
      <c r="D209" s="51"/>
      <c r="E209" s="51"/>
      <c r="F209" s="51">
        <v>3111</v>
      </c>
      <c r="G209" s="53" t="s">
        <v>159</v>
      </c>
      <c r="H209" s="66">
        <v>0</v>
      </c>
      <c r="I209" s="65">
        <v>300000</v>
      </c>
      <c r="J209" s="65">
        <v>300000</v>
      </c>
      <c r="K209" s="65">
        <v>0</v>
      </c>
      <c r="L209" s="65">
        <v>263486.15</v>
      </c>
      <c r="M209" s="65">
        <v>263486.15</v>
      </c>
      <c r="N209" s="65">
        <v>263486.15</v>
      </c>
      <c r="O209" s="68"/>
    </row>
    <row r="210" spans="1:15" ht="11.25">
      <c r="A210" s="51"/>
      <c r="B210" s="51"/>
      <c r="C210" s="51"/>
      <c r="D210" s="51"/>
      <c r="E210" s="51"/>
      <c r="F210" s="51">
        <v>3192</v>
      </c>
      <c r="G210" s="53" t="s">
        <v>160</v>
      </c>
      <c r="H210" s="66">
        <v>0</v>
      </c>
      <c r="I210" s="65">
        <v>14000</v>
      </c>
      <c r="J210" s="65">
        <v>14000</v>
      </c>
      <c r="K210" s="65">
        <v>0</v>
      </c>
      <c r="L210" s="65">
        <v>630</v>
      </c>
      <c r="M210" s="65">
        <v>630</v>
      </c>
      <c r="N210" s="65">
        <v>630</v>
      </c>
      <c r="O210" s="68"/>
    </row>
    <row r="211" spans="1:15" ht="11.25">
      <c r="A211" s="51"/>
      <c r="B211" s="51"/>
      <c r="C211" s="51"/>
      <c r="D211" s="51"/>
      <c r="E211" s="51"/>
      <c r="F211" s="51">
        <v>3381</v>
      </c>
      <c r="G211" s="53" t="s">
        <v>161</v>
      </c>
      <c r="H211" s="66">
        <v>0</v>
      </c>
      <c r="I211" s="65">
        <v>425408</v>
      </c>
      <c r="J211" s="65">
        <v>425408</v>
      </c>
      <c r="K211" s="65">
        <v>0</v>
      </c>
      <c r="L211" s="65">
        <v>248500</v>
      </c>
      <c r="M211" s="65">
        <v>248500</v>
      </c>
      <c r="N211" s="65">
        <v>152000</v>
      </c>
      <c r="O211" s="68"/>
    </row>
    <row r="212" spans="1:15" ht="11.25">
      <c r="A212" s="51"/>
      <c r="B212" s="51"/>
      <c r="C212" s="51"/>
      <c r="D212" s="51"/>
      <c r="E212" s="51"/>
      <c r="F212" s="51">
        <v>3441</v>
      </c>
      <c r="G212" s="53" t="s">
        <v>237</v>
      </c>
      <c r="H212" s="66">
        <v>0</v>
      </c>
      <c r="I212" s="65">
        <v>12000</v>
      </c>
      <c r="J212" s="65">
        <v>12000</v>
      </c>
      <c r="K212" s="65">
        <v>0</v>
      </c>
      <c r="L212" s="65">
        <v>0</v>
      </c>
      <c r="M212" s="65">
        <v>0</v>
      </c>
      <c r="N212" s="65">
        <v>0</v>
      </c>
      <c r="O212" s="68"/>
    </row>
    <row r="213" spans="1:15" ht="11.25">
      <c r="A213" s="51"/>
      <c r="B213" s="51"/>
      <c r="C213" s="51"/>
      <c r="D213" s="51"/>
      <c r="E213" s="51"/>
      <c r="F213" s="51">
        <v>3451</v>
      </c>
      <c r="G213" s="53" t="s">
        <v>191</v>
      </c>
      <c r="H213" s="66">
        <v>0</v>
      </c>
      <c r="I213" s="65">
        <v>6000</v>
      </c>
      <c r="J213" s="65">
        <v>6000</v>
      </c>
      <c r="K213" s="65">
        <v>0</v>
      </c>
      <c r="L213" s="65">
        <v>0</v>
      </c>
      <c r="M213" s="65">
        <v>0</v>
      </c>
      <c r="N213" s="65">
        <v>0</v>
      </c>
      <c r="O213" s="68"/>
    </row>
    <row r="214" spans="1:15" ht="11.25">
      <c r="A214" s="51"/>
      <c r="B214" s="51"/>
      <c r="C214" s="51"/>
      <c r="D214" s="51"/>
      <c r="E214" s="51"/>
      <c r="F214" s="51">
        <v>3471</v>
      </c>
      <c r="G214" s="53" t="s">
        <v>217</v>
      </c>
      <c r="H214" s="66">
        <v>0</v>
      </c>
      <c r="I214" s="65">
        <v>1000</v>
      </c>
      <c r="J214" s="65">
        <v>1000</v>
      </c>
      <c r="K214" s="65">
        <v>0</v>
      </c>
      <c r="L214" s="65">
        <v>1000</v>
      </c>
      <c r="M214" s="65">
        <v>1000</v>
      </c>
      <c r="N214" s="65">
        <v>1000</v>
      </c>
      <c r="O214" s="68"/>
    </row>
    <row r="215" spans="1:15" ht="11.25">
      <c r="A215" s="51"/>
      <c r="B215" s="51"/>
      <c r="C215" s="51"/>
      <c r="D215" s="51"/>
      <c r="E215" s="51"/>
      <c r="F215" s="51">
        <v>3511</v>
      </c>
      <c r="G215" s="53" t="s">
        <v>164</v>
      </c>
      <c r="H215" s="66">
        <v>0</v>
      </c>
      <c r="I215" s="65">
        <v>420534</v>
      </c>
      <c r="J215" s="65">
        <v>420534</v>
      </c>
      <c r="K215" s="65">
        <v>0</v>
      </c>
      <c r="L215" s="65">
        <v>339133.02</v>
      </c>
      <c r="M215" s="65">
        <v>339133.02</v>
      </c>
      <c r="N215" s="65">
        <v>308618.02</v>
      </c>
      <c r="O215" s="68"/>
    </row>
    <row r="216" spans="1:15" ht="11.25">
      <c r="A216" s="51"/>
      <c r="B216" s="51"/>
      <c r="C216" s="51"/>
      <c r="D216" s="51"/>
      <c r="E216" s="51"/>
      <c r="F216" s="51">
        <v>3551</v>
      </c>
      <c r="G216" s="54" t="s">
        <v>193</v>
      </c>
      <c r="H216" s="66">
        <v>0</v>
      </c>
      <c r="I216" s="65">
        <v>20000</v>
      </c>
      <c r="J216" s="65">
        <v>20000</v>
      </c>
      <c r="K216" s="65">
        <v>0</v>
      </c>
      <c r="L216" s="65">
        <v>10708.67</v>
      </c>
      <c r="M216" s="65">
        <v>10708.67</v>
      </c>
      <c r="N216" s="65">
        <v>9628.67</v>
      </c>
      <c r="O216" s="68"/>
    </row>
    <row r="217" spans="1:15" ht="11.25">
      <c r="A217" s="51"/>
      <c r="B217" s="51"/>
      <c r="C217" s="51"/>
      <c r="D217" s="51"/>
      <c r="E217" s="51"/>
      <c r="F217" s="51">
        <v>3571</v>
      </c>
      <c r="G217" s="53" t="s">
        <v>238</v>
      </c>
      <c r="H217" s="66">
        <v>0</v>
      </c>
      <c r="I217" s="65">
        <v>30000</v>
      </c>
      <c r="J217" s="65">
        <v>30000</v>
      </c>
      <c r="K217" s="65">
        <v>0</v>
      </c>
      <c r="L217" s="65">
        <v>4960.64</v>
      </c>
      <c r="M217" s="65">
        <v>4960.64</v>
      </c>
      <c r="N217" s="65">
        <v>4960.64</v>
      </c>
      <c r="O217" s="68"/>
    </row>
    <row r="218" spans="1:15" ht="11.25">
      <c r="A218" s="51"/>
      <c r="B218" s="51"/>
      <c r="C218" s="51"/>
      <c r="D218" s="51"/>
      <c r="E218" s="51"/>
      <c r="F218" s="51">
        <v>3591</v>
      </c>
      <c r="G218" s="53" t="s">
        <v>213</v>
      </c>
      <c r="H218" s="66">
        <v>0</v>
      </c>
      <c r="I218" s="65">
        <v>16000</v>
      </c>
      <c r="J218" s="65">
        <v>16000</v>
      </c>
      <c r="K218" s="65">
        <v>0</v>
      </c>
      <c r="L218" s="65">
        <v>0</v>
      </c>
      <c r="M218" s="65">
        <v>0</v>
      </c>
      <c r="N218" s="65">
        <v>0</v>
      </c>
      <c r="O218" s="68"/>
    </row>
    <row r="219" spans="1:15" ht="11.25">
      <c r="A219" s="51"/>
      <c r="B219" s="51"/>
      <c r="C219" s="51"/>
      <c r="D219" s="51"/>
      <c r="E219" s="51"/>
      <c r="F219" s="51">
        <v>3751</v>
      </c>
      <c r="G219" s="54" t="s">
        <v>167</v>
      </c>
      <c r="H219" s="66">
        <v>0</v>
      </c>
      <c r="I219" s="65">
        <v>3500</v>
      </c>
      <c r="J219" s="65">
        <v>3500</v>
      </c>
      <c r="K219" s="65">
        <v>0</v>
      </c>
      <c r="L219" s="65">
        <v>0</v>
      </c>
      <c r="M219" s="65">
        <v>0</v>
      </c>
      <c r="N219" s="65">
        <v>0</v>
      </c>
      <c r="O219" s="68"/>
    </row>
    <row r="220" spans="1:15" ht="11.25">
      <c r="A220" s="51"/>
      <c r="B220" s="51"/>
      <c r="C220" s="51"/>
      <c r="D220" s="51"/>
      <c r="E220" s="51"/>
      <c r="F220" s="51">
        <v>3981</v>
      </c>
      <c r="G220" s="53" t="s">
        <v>200</v>
      </c>
      <c r="H220" s="66">
        <v>0</v>
      </c>
      <c r="I220" s="65">
        <v>16740</v>
      </c>
      <c r="J220" s="65">
        <v>16740</v>
      </c>
      <c r="K220" s="65">
        <v>0</v>
      </c>
      <c r="L220" s="65">
        <v>14995.19</v>
      </c>
      <c r="M220" s="65">
        <v>14995.19</v>
      </c>
      <c r="N220" s="65">
        <v>14995.19</v>
      </c>
      <c r="O220" s="68"/>
    </row>
    <row r="221" spans="1:15" ht="11.25">
      <c r="A221" s="51" t="s">
        <v>147</v>
      </c>
      <c r="B221" s="51" t="s">
        <v>226</v>
      </c>
      <c r="C221" s="51">
        <v>1</v>
      </c>
      <c r="D221" s="51" t="s">
        <v>227</v>
      </c>
      <c r="E221" s="51" t="s">
        <v>150</v>
      </c>
      <c r="F221" s="51">
        <v>2111</v>
      </c>
      <c r="G221" s="53" t="s">
        <v>229</v>
      </c>
      <c r="H221" s="66">
        <v>5000</v>
      </c>
      <c r="I221" s="65">
        <v>-5000</v>
      </c>
      <c r="J221" s="65">
        <v>0</v>
      </c>
      <c r="K221" s="65">
        <v>0</v>
      </c>
      <c r="L221" s="65">
        <v>0</v>
      </c>
      <c r="M221" s="65">
        <v>0</v>
      </c>
      <c r="N221" s="65">
        <v>0</v>
      </c>
      <c r="O221" s="68"/>
    </row>
    <row r="222" spans="1:15" ht="11.25">
      <c r="A222" s="51"/>
      <c r="B222" s="51"/>
      <c r="C222" s="51"/>
      <c r="D222" s="51"/>
      <c r="E222" s="51"/>
      <c r="F222" s="51">
        <v>2212</v>
      </c>
      <c r="G222" s="54" t="s">
        <v>158</v>
      </c>
      <c r="H222" s="66">
        <v>7000</v>
      </c>
      <c r="I222" s="65">
        <v>-7000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8"/>
    </row>
    <row r="223" spans="1:15" ht="11.25">
      <c r="A223" s="51"/>
      <c r="B223" s="51"/>
      <c r="C223" s="51"/>
      <c r="D223" s="51"/>
      <c r="E223" s="51"/>
      <c r="F223" s="51">
        <v>2612</v>
      </c>
      <c r="G223" s="54" t="s">
        <v>182</v>
      </c>
      <c r="H223" s="66">
        <v>30000</v>
      </c>
      <c r="I223" s="65">
        <v>-30000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8"/>
    </row>
    <row r="224" spans="1:15" ht="11.25">
      <c r="A224" s="51"/>
      <c r="B224" s="51"/>
      <c r="C224" s="51"/>
      <c r="D224" s="51"/>
      <c r="E224" s="51"/>
      <c r="F224" s="51">
        <v>2613</v>
      </c>
      <c r="G224" s="53" t="s">
        <v>230</v>
      </c>
      <c r="H224" s="66">
        <v>25000</v>
      </c>
      <c r="I224" s="65">
        <v>-25000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68"/>
    </row>
    <row r="225" spans="1:15" ht="11.25">
      <c r="A225" s="51" t="s">
        <v>147</v>
      </c>
      <c r="B225" s="51" t="s">
        <v>226</v>
      </c>
      <c r="C225" s="51">
        <v>4</v>
      </c>
      <c r="D225" s="51" t="s">
        <v>227</v>
      </c>
      <c r="E225" s="51" t="s">
        <v>150</v>
      </c>
      <c r="F225" s="51">
        <v>2111</v>
      </c>
      <c r="G225" s="53" t="s">
        <v>229</v>
      </c>
      <c r="H225" s="66">
        <v>0</v>
      </c>
      <c r="I225" s="65">
        <v>5000</v>
      </c>
      <c r="J225" s="65">
        <v>5000</v>
      </c>
      <c r="K225" s="65">
        <v>0</v>
      </c>
      <c r="L225" s="65">
        <v>0</v>
      </c>
      <c r="M225" s="65">
        <v>0</v>
      </c>
      <c r="N225" s="65">
        <v>0</v>
      </c>
      <c r="O225" s="68"/>
    </row>
    <row r="226" spans="1:15" ht="11.25">
      <c r="A226" s="17"/>
      <c r="B226" s="17"/>
      <c r="C226" s="17"/>
      <c r="D226" s="17"/>
      <c r="E226" s="17"/>
      <c r="F226" s="51">
        <v>2161</v>
      </c>
      <c r="G226" s="54" t="s">
        <v>231</v>
      </c>
      <c r="H226" s="66">
        <v>30000</v>
      </c>
      <c r="I226" s="65">
        <v>-13800</v>
      </c>
      <c r="J226" s="65">
        <v>16200</v>
      </c>
      <c r="K226" s="65">
        <v>0</v>
      </c>
      <c r="L226" s="65">
        <v>11716.34</v>
      </c>
      <c r="M226" s="65">
        <v>11716.34</v>
      </c>
      <c r="N226" s="65">
        <v>11716.34</v>
      </c>
      <c r="O226" s="68"/>
    </row>
    <row r="227" spans="1:15" ht="11.25">
      <c r="A227" s="17"/>
      <c r="B227" s="17"/>
      <c r="C227" s="17"/>
      <c r="D227" s="17"/>
      <c r="E227" s="17"/>
      <c r="F227" s="51">
        <v>2212</v>
      </c>
      <c r="G227" s="54" t="s">
        <v>158</v>
      </c>
      <c r="H227" s="66">
        <v>0</v>
      </c>
      <c r="I227" s="65">
        <v>7000</v>
      </c>
      <c r="J227" s="65">
        <v>7000</v>
      </c>
      <c r="K227" s="65">
        <v>0</v>
      </c>
      <c r="L227" s="65">
        <v>0</v>
      </c>
      <c r="M227" s="65">
        <v>0</v>
      </c>
      <c r="N227" s="65">
        <v>0</v>
      </c>
      <c r="O227" s="68"/>
    </row>
    <row r="228" spans="1:15" ht="11.25">
      <c r="A228" s="51"/>
      <c r="B228" s="51"/>
      <c r="C228" s="51"/>
      <c r="D228" s="51"/>
      <c r="E228" s="51"/>
      <c r="F228" s="51">
        <v>2421</v>
      </c>
      <c r="G228" s="53" t="s">
        <v>232</v>
      </c>
      <c r="H228" s="66">
        <v>15000</v>
      </c>
      <c r="I228" s="65">
        <v>-15000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8"/>
    </row>
    <row r="229" spans="1:15" ht="11.25">
      <c r="A229" s="51"/>
      <c r="B229" s="51"/>
      <c r="C229" s="51"/>
      <c r="D229" s="51"/>
      <c r="E229" s="51"/>
      <c r="F229" s="51">
        <v>2461</v>
      </c>
      <c r="G229" s="53" t="s">
        <v>233</v>
      </c>
      <c r="H229" s="66">
        <v>15000</v>
      </c>
      <c r="I229" s="65">
        <v>-15000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8"/>
    </row>
    <row r="230" spans="1:15" ht="11.25">
      <c r="A230" s="51"/>
      <c r="B230" s="51"/>
      <c r="C230" s="51"/>
      <c r="D230" s="51"/>
      <c r="E230" s="51"/>
      <c r="F230" s="51">
        <v>2491</v>
      </c>
      <c r="G230" s="53" t="s">
        <v>234</v>
      </c>
      <c r="H230" s="66">
        <v>20000</v>
      </c>
      <c r="I230" s="65">
        <v>-20000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8"/>
    </row>
    <row r="231" spans="1:15" ht="11.25">
      <c r="A231" s="51"/>
      <c r="B231" s="51"/>
      <c r="C231" s="51"/>
      <c r="D231" s="51"/>
      <c r="E231" s="51"/>
      <c r="F231" s="51">
        <v>2612</v>
      </c>
      <c r="G231" s="54" t="s">
        <v>182</v>
      </c>
      <c r="H231" s="66">
        <v>0</v>
      </c>
      <c r="I231" s="65">
        <v>30000</v>
      </c>
      <c r="J231" s="65">
        <v>30000</v>
      </c>
      <c r="K231" s="65">
        <v>0</v>
      </c>
      <c r="L231" s="65">
        <v>7332.77</v>
      </c>
      <c r="M231" s="65">
        <v>7332.77</v>
      </c>
      <c r="N231" s="65">
        <v>6054.4800000000005</v>
      </c>
      <c r="O231" s="68"/>
    </row>
    <row r="232" spans="1:15" ht="11.25">
      <c r="A232" s="51"/>
      <c r="B232" s="51"/>
      <c r="C232" s="51"/>
      <c r="D232" s="51"/>
      <c r="E232" s="51"/>
      <c r="F232" s="51">
        <v>2613</v>
      </c>
      <c r="G232" s="53" t="s">
        <v>230</v>
      </c>
      <c r="H232" s="66">
        <v>0</v>
      </c>
      <c r="I232" s="65">
        <v>25000</v>
      </c>
      <c r="J232" s="65">
        <v>25000</v>
      </c>
      <c r="K232" s="65">
        <v>0</v>
      </c>
      <c r="L232" s="65">
        <v>11241.38</v>
      </c>
      <c r="M232" s="65">
        <v>11241.38</v>
      </c>
      <c r="N232" s="65">
        <v>8118.549999999999</v>
      </c>
      <c r="O232" s="68"/>
    </row>
    <row r="233" spans="1:15" ht="11.25">
      <c r="A233" s="51"/>
      <c r="B233" s="51"/>
      <c r="C233" s="51"/>
      <c r="D233" s="51"/>
      <c r="E233" s="51"/>
      <c r="F233" s="51">
        <v>2721</v>
      </c>
      <c r="G233" s="53" t="s">
        <v>235</v>
      </c>
      <c r="H233" s="66">
        <v>5000</v>
      </c>
      <c r="I233" s="65">
        <v>0</v>
      </c>
      <c r="J233" s="65">
        <v>5000</v>
      </c>
      <c r="K233" s="65">
        <v>0</v>
      </c>
      <c r="L233" s="65">
        <v>0</v>
      </c>
      <c r="M233" s="65">
        <v>0</v>
      </c>
      <c r="N233" s="65">
        <v>0</v>
      </c>
      <c r="O233" s="68"/>
    </row>
    <row r="234" spans="1:15" ht="11.25">
      <c r="A234" s="51"/>
      <c r="B234" s="51"/>
      <c r="C234" s="51"/>
      <c r="D234" s="51"/>
      <c r="E234" s="51"/>
      <c r="F234" s="51">
        <v>2911</v>
      </c>
      <c r="G234" s="53" t="s">
        <v>236</v>
      </c>
      <c r="H234" s="66">
        <v>5000</v>
      </c>
      <c r="I234" s="65">
        <v>0</v>
      </c>
      <c r="J234" s="65">
        <v>5000</v>
      </c>
      <c r="K234" s="65">
        <v>0</v>
      </c>
      <c r="L234" s="65">
        <v>0</v>
      </c>
      <c r="M234" s="65">
        <v>0</v>
      </c>
      <c r="N234" s="65">
        <v>0</v>
      </c>
      <c r="O234" s="68"/>
    </row>
    <row r="235" spans="1:15" ht="11.25">
      <c r="A235" s="51"/>
      <c r="B235" s="51"/>
      <c r="C235" s="51"/>
      <c r="D235" s="51"/>
      <c r="E235" s="51"/>
      <c r="F235" s="51">
        <v>3111</v>
      </c>
      <c r="G235" s="53" t="s">
        <v>159</v>
      </c>
      <c r="H235" s="66">
        <v>100000</v>
      </c>
      <c r="I235" s="65">
        <v>-100000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8"/>
    </row>
    <row r="236" spans="1:15" ht="11.25">
      <c r="A236" s="51"/>
      <c r="B236" s="51"/>
      <c r="C236" s="51"/>
      <c r="D236" s="51"/>
      <c r="E236" s="51"/>
      <c r="F236" s="51">
        <v>3192</v>
      </c>
      <c r="G236" s="53" t="s">
        <v>160</v>
      </c>
      <c r="H236" s="66">
        <v>14000</v>
      </c>
      <c r="I236" s="65">
        <v>-14000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8"/>
    </row>
    <row r="237" spans="1:15" ht="11.25">
      <c r="A237" s="51"/>
      <c r="B237" s="51"/>
      <c r="C237" s="51"/>
      <c r="D237" s="51"/>
      <c r="E237" s="51"/>
      <c r="F237" s="51">
        <v>3381</v>
      </c>
      <c r="G237" s="53" t="s">
        <v>161</v>
      </c>
      <c r="H237" s="66">
        <v>555408</v>
      </c>
      <c r="I237" s="65">
        <v>-555408</v>
      </c>
      <c r="J237" s="65">
        <v>0</v>
      </c>
      <c r="K237" s="65">
        <v>0</v>
      </c>
      <c r="L237" s="65">
        <v>0</v>
      </c>
      <c r="M237" s="66">
        <v>0</v>
      </c>
      <c r="N237" s="65">
        <v>0</v>
      </c>
      <c r="O237" s="68"/>
    </row>
    <row r="238" spans="1:15" ht="11.25">
      <c r="A238" s="51"/>
      <c r="B238" s="51"/>
      <c r="C238" s="51"/>
      <c r="D238" s="51"/>
      <c r="E238" s="51"/>
      <c r="F238" s="51">
        <v>3441</v>
      </c>
      <c r="G238" s="53" t="s">
        <v>237</v>
      </c>
      <c r="H238" s="66">
        <v>12000</v>
      </c>
      <c r="I238" s="65">
        <v>-12000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8"/>
    </row>
    <row r="239" spans="1:15" ht="11.25">
      <c r="A239" s="51"/>
      <c r="B239" s="51"/>
      <c r="C239" s="51"/>
      <c r="D239" s="51"/>
      <c r="E239" s="51"/>
      <c r="F239" s="51">
        <v>3451</v>
      </c>
      <c r="G239" s="53" t="s">
        <v>191</v>
      </c>
      <c r="H239" s="66">
        <v>6000</v>
      </c>
      <c r="I239" s="65">
        <v>-6000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8"/>
    </row>
    <row r="240" spans="1:15" ht="11.25">
      <c r="A240" s="51"/>
      <c r="B240" s="51"/>
      <c r="C240" s="51"/>
      <c r="D240" s="51"/>
      <c r="E240" s="51"/>
      <c r="F240" s="51">
        <v>3471</v>
      </c>
      <c r="G240" s="53" t="s">
        <v>217</v>
      </c>
      <c r="H240" s="66">
        <v>30000</v>
      </c>
      <c r="I240" s="65">
        <v>-30000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8"/>
    </row>
    <row r="241" spans="1:15" ht="11.25">
      <c r="A241" s="51"/>
      <c r="B241" s="51"/>
      <c r="C241" s="51"/>
      <c r="D241" s="51"/>
      <c r="E241" s="51"/>
      <c r="F241" s="51">
        <v>3511</v>
      </c>
      <c r="G241" s="53" t="s">
        <v>164</v>
      </c>
      <c r="H241" s="66">
        <v>240000</v>
      </c>
      <c r="I241" s="65">
        <v>-240000</v>
      </c>
      <c r="J241" s="65">
        <v>0</v>
      </c>
      <c r="K241" s="65">
        <v>0</v>
      </c>
      <c r="L241" s="65">
        <v>0</v>
      </c>
      <c r="M241" s="66">
        <v>0</v>
      </c>
      <c r="N241" s="65">
        <v>0</v>
      </c>
      <c r="O241" s="68"/>
    </row>
    <row r="242" spans="1:15" ht="11.25">
      <c r="A242" s="51"/>
      <c r="B242" s="51"/>
      <c r="C242" s="51"/>
      <c r="D242" s="51"/>
      <c r="E242" s="51"/>
      <c r="F242" s="51">
        <v>3551</v>
      </c>
      <c r="G242" s="54" t="s">
        <v>193</v>
      </c>
      <c r="H242" s="66">
        <v>20000</v>
      </c>
      <c r="I242" s="65">
        <v>-20000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8"/>
    </row>
    <row r="243" spans="1:15" ht="11.25">
      <c r="A243" s="51"/>
      <c r="B243" s="51"/>
      <c r="C243" s="51"/>
      <c r="D243" s="51"/>
      <c r="E243" s="51"/>
      <c r="F243" s="51">
        <v>3571</v>
      </c>
      <c r="G243" s="53" t="s">
        <v>238</v>
      </c>
      <c r="H243" s="66">
        <v>30000</v>
      </c>
      <c r="I243" s="65">
        <v>-30000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8"/>
    </row>
    <row r="244" spans="1:15" ht="11.25">
      <c r="A244" s="51"/>
      <c r="B244" s="51"/>
      <c r="C244" s="51"/>
      <c r="D244" s="51"/>
      <c r="E244" s="51"/>
      <c r="F244" s="51">
        <v>3591</v>
      </c>
      <c r="G244" s="53" t="s">
        <v>213</v>
      </c>
      <c r="H244" s="66">
        <v>16000</v>
      </c>
      <c r="I244" s="65">
        <v>-16000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8"/>
    </row>
    <row r="245" spans="1:15" ht="11.25">
      <c r="A245" s="51"/>
      <c r="B245" s="51"/>
      <c r="C245" s="51"/>
      <c r="D245" s="51"/>
      <c r="E245" s="51"/>
      <c r="F245" s="51">
        <v>3751</v>
      </c>
      <c r="G245" s="54" t="s">
        <v>167</v>
      </c>
      <c r="H245" s="66">
        <v>5000</v>
      </c>
      <c r="I245" s="65">
        <v>-5000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8"/>
    </row>
    <row r="246" spans="1:15" ht="11.25">
      <c r="A246" s="51"/>
      <c r="B246" s="51"/>
      <c r="C246" s="51"/>
      <c r="D246" s="51"/>
      <c r="E246" s="51"/>
      <c r="F246" s="51">
        <v>3981</v>
      </c>
      <c r="G246" s="53" t="s">
        <v>200</v>
      </c>
      <c r="H246" s="66">
        <v>10425.86</v>
      </c>
      <c r="I246" s="65">
        <v>-10425.86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8"/>
    </row>
    <row r="247" spans="1:15" ht="11.25">
      <c r="A247" s="51" t="s">
        <v>147</v>
      </c>
      <c r="B247" s="51" t="s">
        <v>226</v>
      </c>
      <c r="C247" s="51">
        <v>4</v>
      </c>
      <c r="D247" s="51" t="s">
        <v>227</v>
      </c>
      <c r="E247" s="51" t="s">
        <v>150</v>
      </c>
      <c r="F247" s="51">
        <v>5411</v>
      </c>
      <c r="G247" s="53" t="s">
        <v>203</v>
      </c>
      <c r="H247" s="66">
        <v>185000</v>
      </c>
      <c r="I247" s="65">
        <v>-185000</v>
      </c>
      <c r="J247" s="65">
        <v>0</v>
      </c>
      <c r="K247" s="65">
        <v>0</v>
      </c>
      <c r="L247" s="65">
        <v>0</v>
      </c>
      <c r="M247" s="65">
        <v>0</v>
      </c>
      <c r="N247" s="65">
        <v>0</v>
      </c>
      <c r="O247" s="68"/>
    </row>
    <row r="248" spans="1:15" ht="13.5">
      <c r="A248" s="51"/>
      <c r="B248" s="51"/>
      <c r="C248" s="51"/>
      <c r="D248" s="51"/>
      <c r="E248" s="51"/>
      <c r="F248" s="51">
        <v>5671</v>
      </c>
      <c r="G248" s="62" t="s">
        <v>248</v>
      </c>
      <c r="H248" s="66">
        <v>0</v>
      </c>
      <c r="I248" s="65">
        <v>25000</v>
      </c>
      <c r="J248" s="65">
        <v>25000</v>
      </c>
      <c r="K248" s="65">
        <v>0</v>
      </c>
      <c r="L248" s="65"/>
      <c r="M248" s="65">
        <v>0</v>
      </c>
      <c r="N248" s="65"/>
      <c r="O248" s="68"/>
    </row>
    <row r="249" spans="1:15" ht="11.25">
      <c r="A249" s="51"/>
      <c r="B249" s="51"/>
      <c r="C249" s="51"/>
      <c r="D249" s="51"/>
      <c r="E249" s="51"/>
      <c r="F249" s="51"/>
      <c r="G249" s="51"/>
      <c r="H249" s="65"/>
      <c r="I249" s="65"/>
      <c r="J249" s="65"/>
      <c r="K249" s="65"/>
      <c r="L249" s="65"/>
      <c r="M249" s="65"/>
      <c r="N249" s="65"/>
      <c r="O249" s="68"/>
    </row>
    <row r="250" spans="1:15" ht="11.25">
      <c r="A250" s="52"/>
      <c r="B250" s="52"/>
      <c r="C250" s="52"/>
      <c r="D250" s="52"/>
      <c r="E250" s="52"/>
      <c r="F250" s="52"/>
      <c r="G250" s="52" t="s">
        <v>239</v>
      </c>
      <c r="H250" s="64">
        <v>161670.97000000003</v>
      </c>
      <c r="I250" s="64">
        <v>0</v>
      </c>
      <c r="J250" s="64">
        <v>161670.97000000003</v>
      </c>
      <c r="K250" s="64">
        <v>0</v>
      </c>
      <c r="L250" s="64">
        <v>117029.48000000001</v>
      </c>
      <c r="M250" s="64">
        <v>117029.48000000001</v>
      </c>
      <c r="N250" s="64">
        <v>114675.81999999999</v>
      </c>
      <c r="O250" s="68"/>
    </row>
    <row r="251" spans="1:15" ht="11.25">
      <c r="A251" s="51" t="s">
        <v>147</v>
      </c>
      <c r="B251" s="51" t="s">
        <v>240</v>
      </c>
      <c r="C251" s="51">
        <v>1</v>
      </c>
      <c r="D251" s="51" t="s">
        <v>227</v>
      </c>
      <c r="E251" s="51" t="s">
        <v>152</v>
      </c>
      <c r="F251" s="51">
        <v>1131</v>
      </c>
      <c r="G251" s="53" t="s">
        <v>174</v>
      </c>
      <c r="H251" s="66">
        <v>75348</v>
      </c>
      <c r="I251" s="65">
        <v>0</v>
      </c>
      <c r="J251" s="65">
        <v>75348</v>
      </c>
      <c r="K251" s="65">
        <v>0</v>
      </c>
      <c r="L251" s="65">
        <v>74929.44</v>
      </c>
      <c r="M251" s="66">
        <v>74929.44</v>
      </c>
      <c r="N251" s="65">
        <v>74929.44</v>
      </c>
      <c r="O251" s="68"/>
    </row>
    <row r="252" spans="1:15" ht="11.25">
      <c r="A252" s="51"/>
      <c r="B252" s="51"/>
      <c r="C252" s="51"/>
      <c r="D252" s="51"/>
      <c r="E252" s="51"/>
      <c r="F252" s="51">
        <v>1321</v>
      </c>
      <c r="G252" s="53" t="s">
        <v>175</v>
      </c>
      <c r="H252" s="66">
        <v>1946.49</v>
      </c>
      <c r="I252" s="65">
        <v>0</v>
      </c>
      <c r="J252" s="65">
        <v>1946.49</v>
      </c>
      <c r="K252" s="65">
        <v>0</v>
      </c>
      <c r="L252" s="65">
        <v>973.25</v>
      </c>
      <c r="M252" s="65">
        <v>973.25</v>
      </c>
      <c r="N252" s="65">
        <v>973.25</v>
      </c>
      <c r="O252" s="68"/>
    </row>
    <row r="253" spans="1:15" ht="11.25">
      <c r="A253" s="51"/>
      <c r="B253" s="51"/>
      <c r="C253" s="51"/>
      <c r="D253" s="51"/>
      <c r="E253" s="51"/>
      <c r="F253" s="51">
        <v>1323</v>
      </c>
      <c r="G253" s="53" t="s">
        <v>176</v>
      </c>
      <c r="H253" s="66">
        <v>10465</v>
      </c>
      <c r="I253" s="65">
        <v>0</v>
      </c>
      <c r="J253" s="65">
        <v>10465</v>
      </c>
      <c r="K253" s="65">
        <v>0</v>
      </c>
      <c r="L253" s="65">
        <v>10322.68</v>
      </c>
      <c r="M253" s="65">
        <v>10322.68</v>
      </c>
      <c r="N253" s="65">
        <v>10322.68</v>
      </c>
      <c r="O253" s="68"/>
    </row>
    <row r="254" spans="1:15" ht="11.25">
      <c r="A254" s="51"/>
      <c r="B254" s="51"/>
      <c r="C254" s="51"/>
      <c r="D254" s="51"/>
      <c r="E254" s="51"/>
      <c r="F254" s="51">
        <v>1413</v>
      </c>
      <c r="G254" s="53" t="s">
        <v>155</v>
      </c>
      <c r="H254" s="66">
        <v>10431.83</v>
      </c>
      <c r="I254" s="65">
        <v>0</v>
      </c>
      <c r="J254" s="65">
        <v>10431.83</v>
      </c>
      <c r="K254" s="65">
        <v>0</v>
      </c>
      <c r="L254" s="65">
        <v>9979.32</v>
      </c>
      <c r="M254" s="66">
        <v>9979.32</v>
      </c>
      <c r="N254" s="65">
        <v>9132.06</v>
      </c>
      <c r="O254" s="68"/>
    </row>
    <row r="255" spans="1:15" ht="11.25">
      <c r="A255" s="51"/>
      <c r="B255" s="51"/>
      <c r="C255" s="51"/>
      <c r="D255" s="51"/>
      <c r="E255" s="51"/>
      <c r="F255" s="51">
        <v>1421</v>
      </c>
      <c r="G255" s="53" t="s">
        <v>156</v>
      </c>
      <c r="H255" s="66">
        <v>4525.46</v>
      </c>
      <c r="I255" s="65">
        <v>0</v>
      </c>
      <c r="J255" s="65">
        <v>4525.46</v>
      </c>
      <c r="K255" s="65">
        <v>0</v>
      </c>
      <c r="L255" s="65">
        <v>3893.63</v>
      </c>
      <c r="M255" s="65">
        <v>3893.63</v>
      </c>
      <c r="N255" s="65">
        <v>3151.56</v>
      </c>
      <c r="O255" s="68"/>
    </row>
    <row r="256" spans="1:15" ht="11.25">
      <c r="A256" s="51"/>
      <c r="B256" s="51"/>
      <c r="C256" s="51"/>
      <c r="D256" s="51"/>
      <c r="E256" s="51"/>
      <c r="F256" s="51">
        <v>1431</v>
      </c>
      <c r="G256" s="53" t="s">
        <v>157</v>
      </c>
      <c r="H256" s="66">
        <v>4661.22</v>
      </c>
      <c r="I256" s="65">
        <v>0</v>
      </c>
      <c r="J256" s="65">
        <v>4661.22</v>
      </c>
      <c r="K256" s="65">
        <v>0</v>
      </c>
      <c r="L256" s="65">
        <v>4548.28</v>
      </c>
      <c r="M256" s="65">
        <v>4548.28</v>
      </c>
      <c r="N256" s="65">
        <v>3783.95</v>
      </c>
      <c r="O256" s="68"/>
    </row>
    <row r="257" spans="1:15" ht="11.25">
      <c r="A257" s="51"/>
      <c r="B257" s="51"/>
      <c r="C257" s="51"/>
      <c r="D257" s="51"/>
      <c r="E257" s="51"/>
      <c r="F257" s="51">
        <v>1511</v>
      </c>
      <c r="G257" s="53" t="s">
        <v>177</v>
      </c>
      <c r="H257" s="66">
        <v>1506.96</v>
      </c>
      <c r="I257" s="65">
        <v>0</v>
      </c>
      <c r="J257" s="65">
        <v>1506.96</v>
      </c>
      <c r="K257" s="65">
        <v>0</v>
      </c>
      <c r="L257" s="65">
        <v>1423.22</v>
      </c>
      <c r="M257" s="65">
        <v>1423.22</v>
      </c>
      <c r="N257" s="65">
        <v>1423.22</v>
      </c>
      <c r="O257" s="68"/>
    </row>
    <row r="258" spans="1:15" ht="11.25">
      <c r="A258" s="51"/>
      <c r="B258" s="51"/>
      <c r="C258" s="51"/>
      <c r="D258" s="51"/>
      <c r="E258" s="51"/>
      <c r="F258" s="51">
        <v>3591</v>
      </c>
      <c r="G258" s="53" t="s">
        <v>213</v>
      </c>
      <c r="H258" s="66">
        <v>0</v>
      </c>
      <c r="I258" s="65">
        <v>5000</v>
      </c>
      <c r="J258" s="65">
        <v>5000</v>
      </c>
      <c r="K258" s="65">
        <v>0</v>
      </c>
      <c r="L258" s="65">
        <v>0</v>
      </c>
      <c r="M258" s="65">
        <v>0</v>
      </c>
      <c r="N258" s="65">
        <v>0</v>
      </c>
      <c r="O258" s="68"/>
    </row>
    <row r="259" spans="1:15" ht="11.25">
      <c r="A259" s="51"/>
      <c r="B259" s="51"/>
      <c r="C259" s="51"/>
      <c r="D259" s="51"/>
      <c r="E259" s="51"/>
      <c r="F259" s="51">
        <v>3981</v>
      </c>
      <c r="G259" s="53" t="s">
        <v>200</v>
      </c>
      <c r="H259" s="66">
        <v>0</v>
      </c>
      <c r="I259" s="65">
        <v>2786.01</v>
      </c>
      <c r="J259" s="65">
        <v>2786.01</v>
      </c>
      <c r="K259" s="65">
        <v>0</v>
      </c>
      <c r="L259" s="65">
        <v>2109.66</v>
      </c>
      <c r="M259" s="65">
        <v>2109.66</v>
      </c>
      <c r="N259" s="65">
        <v>2109.66</v>
      </c>
      <c r="O259" s="68"/>
    </row>
    <row r="260" spans="1:15" ht="11.25">
      <c r="A260" s="51" t="s">
        <v>147</v>
      </c>
      <c r="B260" s="51" t="s">
        <v>240</v>
      </c>
      <c r="C260" s="51">
        <v>4</v>
      </c>
      <c r="D260" s="51" t="s">
        <v>227</v>
      </c>
      <c r="E260" s="51" t="s">
        <v>150</v>
      </c>
      <c r="F260" s="51">
        <v>2221</v>
      </c>
      <c r="G260" s="53" t="s">
        <v>241</v>
      </c>
      <c r="H260" s="66">
        <v>30000</v>
      </c>
      <c r="I260" s="65">
        <v>0</v>
      </c>
      <c r="J260" s="65">
        <v>30000</v>
      </c>
      <c r="K260" s="65">
        <v>0</v>
      </c>
      <c r="L260" s="65">
        <v>8850</v>
      </c>
      <c r="M260" s="66">
        <v>8850</v>
      </c>
      <c r="N260" s="65">
        <v>8850</v>
      </c>
      <c r="O260" s="68"/>
    </row>
    <row r="261" spans="1:15" ht="11.25">
      <c r="A261" s="51"/>
      <c r="B261" s="51"/>
      <c r="C261" s="51"/>
      <c r="D261" s="51"/>
      <c r="E261" s="51"/>
      <c r="F261" s="51">
        <v>2491</v>
      </c>
      <c r="G261" s="53" t="s">
        <v>234</v>
      </c>
      <c r="H261" s="66">
        <v>15000</v>
      </c>
      <c r="I261" s="65">
        <v>0</v>
      </c>
      <c r="J261" s="65">
        <v>15000</v>
      </c>
      <c r="K261" s="65">
        <v>0</v>
      </c>
      <c r="L261" s="65">
        <v>0</v>
      </c>
      <c r="M261" s="65">
        <v>0</v>
      </c>
      <c r="N261" s="65">
        <v>0</v>
      </c>
      <c r="O261" s="68"/>
    </row>
    <row r="262" spans="1:15" ht="11.25">
      <c r="A262" s="51"/>
      <c r="B262" s="51"/>
      <c r="C262" s="51"/>
      <c r="D262" s="51"/>
      <c r="E262" s="51"/>
      <c r="F262" s="51">
        <v>3591</v>
      </c>
      <c r="G262" s="53" t="s">
        <v>213</v>
      </c>
      <c r="H262" s="66">
        <v>6000</v>
      </c>
      <c r="I262" s="65">
        <v>-6000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8"/>
    </row>
    <row r="263" spans="1:15" ht="11.25">
      <c r="A263" s="51"/>
      <c r="B263" s="51"/>
      <c r="C263" s="51"/>
      <c r="D263" s="51"/>
      <c r="E263" s="51"/>
      <c r="F263" s="51">
        <v>3981</v>
      </c>
      <c r="G263" s="53" t="s">
        <v>200</v>
      </c>
      <c r="H263" s="66">
        <v>1786.01</v>
      </c>
      <c r="I263" s="65">
        <v>-1786.01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8"/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2" sqref="B2"/>
    </sheetView>
  </sheetViews>
  <sheetFormatPr defaultColWidth="12" defaultRowHeight="11.25"/>
  <cols>
    <col min="1" max="1" width="16.33203125" style="0" customWidth="1"/>
    <col min="2" max="2" width="60.66015625" style="0" customWidth="1"/>
    <col min="3" max="3" width="19.16015625" style="0" customWidth="1"/>
    <col min="4" max="4" width="23.16015625" style="0" customWidth="1"/>
    <col min="5" max="5" width="21.66015625" style="0" customWidth="1"/>
    <col min="6" max="6" width="19.33203125" style="0" customWidth="1"/>
    <col min="7" max="7" width="23.66015625" style="0" customWidth="1"/>
    <col min="8" max="8" width="15.16015625" style="0" customWidth="1"/>
  </cols>
  <sheetData>
    <row r="1" spans="1:8" ht="46.5" customHeight="1">
      <c r="A1" s="69" t="s">
        <v>252</v>
      </c>
      <c r="B1" s="70"/>
      <c r="C1" s="70"/>
      <c r="D1" s="70"/>
      <c r="E1" s="70"/>
      <c r="F1" s="70"/>
      <c r="G1" s="70"/>
      <c r="H1" s="71"/>
    </row>
    <row r="2" spans="1:8" ht="22.5">
      <c r="A2" s="72" t="s">
        <v>3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15">
        <v>900001</v>
      </c>
      <c r="B3" s="8" t="s">
        <v>12</v>
      </c>
      <c r="C3" s="75">
        <f>+C4+C12+C22+C32+C42+C52+C56+C64+C68</f>
        <v>81933231</v>
      </c>
      <c r="D3" s="75">
        <f>+D4+D12+D22+D32+D42+D52+D56+D64+D68</f>
        <v>-51138255</v>
      </c>
      <c r="E3" s="75">
        <f>+E4+E12+E22+E32+E42+E52+E56+E64+E68</f>
        <v>30794976</v>
      </c>
      <c r="F3" s="75">
        <f>+F4+F12+F22+F32+F42+F52+F56+F64+F68</f>
        <v>23770975.09</v>
      </c>
      <c r="G3" s="75">
        <f>+G4+G12+G22+G32+G42+G52+G56+G64+G68</f>
        <v>18565092.87</v>
      </c>
      <c r="H3" s="76">
        <v>0</v>
      </c>
    </row>
    <row r="4" spans="1:8" ht="11.25">
      <c r="A4" s="18">
        <v>1000</v>
      </c>
      <c r="B4" s="19" t="s">
        <v>59</v>
      </c>
      <c r="C4" s="77">
        <f>SUM(C5:C11)</f>
        <v>3824696</v>
      </c>
      <c r="D4" s="77">
        <f>SUM(D5:D11)</f>
        <v>870285.9999999999</v>
      </c>
      <c r="E4" s="77">
        <f>SUM(E5:E11)</f>
        <v>4694981.999999999</v>
      </c>
      <c r="F4" s="77">
        <f>SUM(F5:F11)</f>
        <v>4634323.88</v>
      </c>
      <c r="G4" s="77">
        <f>SUM(G5:G11)</f>
        <v>4468489.29</v>
      </c>
      <c r="H4" s="78"/>
    </row>
    <row r="5" spans="1:8" ht="11.25">
      <c r="A5" s="18">
        <v>1100</v>
      </c>
      <c r="B5" s="19" t="s">
        <v>60</v>
      </c>
      <c r="C5" s="77">
        <v>2223792</v>
      </c>
      <c r="D5" s="77">
        <v>234959.8</v>
      </c>
      <c r="E5" s="77">
        <f>+C5+D5</f>
        <v>2458751.8</v>
      </c>
      <c r="F5" s="77">
        <v>2444973.57</v>
      </c>
      <c r="G5" s="77">
        <f aca="true" t="shared" si="0" ref="G5:G11">+F5</f>
        <v>2444973.57</v>
      </c>
      <c r="H5" s="78"/>
    </row>
    <row r="6" spans="1:8" ht="11.25">
      <c r="A6" s="18">
        <v>1200</v>
      </c>
      <c r="B6" s="19" t="s">
        <v>61</v>
      </c>
      <c r="C6" s="77">
        <v>534305</v>
      </c>
      <c r="D6" s="77">
        <v>176084</v>
      </c>
      <c r="E6" s="77">
        <f aca="true" t="shared" si="1" ref="E6:E11">+C6+D6</f>
        <v>710389</v>
      </c>
      <c r="F6" s="77">
        <v>689548.18</v>
      </c>
      <c r="G6" s="77">
        <f>+F6-22494.66</f>
        <v>667053.52</v>
      </c>
      <c r="H6" s="78"/>
    </row>
    <row r="7" spans="1:8" ht="11.25">
      <c r="A7" s="18">
        <v>1300</v>
      </c>
      <c r="B7" s="19" t="s">
        <v>62</v>
      </c>
      <c r="C7" s="77">
        <v>468518.49</v>
      </c>
      <c r="D7" s="77">
        <v>121666.88</v>
      </c>
      <c r="E7" s="77">
        <f t="shared" si="1"/>
        <v>590185.37</v>
      </c>
      <c r="F7" s="77">
        <v>582680.42</v>
      </c>
      <c r="G7" s="77">
        <f>+F7-64473</f>
        <v>518207.42000000004</v>
      </c>
      <c r="H7" s="78"/>
    </row>
    <row r="8" spans="1:8" ht="11.25">
      <c r="A8" s="18">
        <v>1400</v>
      </c>
      <c r="B8" s="19" t="s">
        <v>63</v>
      </c>
      <c r="C8" s="77">
        <v>523604.67</v>
      </c>
      <c r="D8" s="77">
        <v>51028.35</v>
      </c>
      <c r="E8" s="77">
        <f t="shared" si="1"/>
        <v>574633.02</v>
      </c>
      <c r="F8" s="77">
        <v>557109.59</v>
      </c>
      <c r="G8" s="77">
        <f>+F8-78866.93</f>
        <v>478242.66</v>
      </c>
      <c r="H8" s="78"/>
    </row>
    <row r="9" spans="1:8" ht="11.25">
      <c r="A9" s="18">
        <v>1500</v>
      </c>
      <c r="B9" s="19" t="s">
        <v>64</v>
      </c>
      <c r="C9" s="77">
        <v>74475.84</v>
      </c>
      <c r="D9" s="77">
        <v>286546.97</v>
      </c>
      <c r="E9" s="77">
        <f t="shared" si="1"/>
        <v>361022.80999999994</v>
      </c>
      <c r="F9" s="77">
        <v>360012.12</v>
      </c>
      <c r="G9" s="77">
        <f t="shared" si="0"/>
        <v>360012.12</v>
      </c>
      <c r="H9" s="78"/>
    </row>
    <row r="10" spans="1:8" ht="11.25">
      <c r="A10" s="18">
        <v>1600</v>
      </c>
      <c r="B10" s="19" t="s">
        <v>65</v>
      </c>
      <c r="C10" s="77">
        <v>0</v>
      </c>
      <c r="D10" s="77">
        <v>0</v>
      </c>
      <c r="E10" s="77">
        <f t="shared" si="1"/>
        <v>0</v>
      </c>
      <c r="F10" s="77">
        <v>0</v>
      </c>
      <c r="G10" s="77">
        <f t="shared" si="0"/>
        <v>0</v>
      </c>
      <c r="H10" s="78"/>
    </row>
    <row r="11" spans="1:8" ht="11.25">
      <c r="A11" s="18">
        <v>1700</v>
      </c>
      <c r="B11" s="19" t="s">
        <v>66</v>
      </c>
      <c r="C11" s="77">
        <v>0</v>
      </c>
      <c r="D11" s="77">
        <v>0</v>
      </c>
      <c r="E11" s="77">
        <f t="shared" si="1"/>
        <v>0</v>
      </c>
      <c r="F11" s="77">
        <v>0</v>
      </c>
      <c r="G11" s="77">
        <f t="shared" si="0"/>
        <v>0</v>
      </c>
      <c r="H11" s="78"/>
    </row>
    <row r="12" spans="1:8" ht="11.25">
      <c r="A12" s="18">
        <v>2000</v>
      </c>
      <c r="B12" s="19" t="s">
        <v>67</v>
      </c>
      <c r="C12" s="77">
        <f>SUM(C13:C21)</f>
        <v>925000</v>
      </c>
      <c r="D12" s="77">
        <f>SUM(D13:D21)</f>
        <v>-167513</v>
      </c>
      <c r="E12" s="77">
        <f>SUM(E13:E21)</f>
        <v>757487</v>
      </c>
      <c r="F12" s="77">
        <f>SUM(F13:F21)</f>
        <v>517587.76000000007</v>
      </c>
      <c r="G12" s="77">
        <f>SUM(G13:G21)</f>
        <v>251688.56</v>
      </c>
      <c r="H12" s="78"/>
    </row>
    <row r="13" spans="1:8" ht="11.25">
      <c r="A13" s="18">
        <v>2100</v>
      </c>
      <c r="B13" s="19" t="s">
        <v>68</v>
      </c>
      <c r="C13" s="77">
        <v>100500</v>
      </c>
      <c r="D13" s="77">
        <v>-17707</v>
      </c>
      <c r="E13" s="77">
        <f aca="true" t="shared" si="2" ref="E13:E21">+C13+D13</f>
        <v>82793</v>
      </c>
      <c r="F13" s="77">
        <v>55660.09</v>
      </c>
      <c r="G13" s="77">
        <f>+F13-14886.12</f>
        <v>40773.969999999994</v>
      </c>
      <c r="H13" s="78"/>
    </row>
    <row r="14" spans="1:8" ht="11.25">
      <c r="A14" s="18">
        <v>2200</v>
      </c>
      <c r="B14" s="19" t="s">
        <v>69</v>
      </c>
      <c r="C14" s="77">
        <v>589500</v>
      </c>
      <c r="D14" s="77">
        <v>-68615</v>
      </c>
      <c r="E14" s="77">
        <f t="shared" si="2"/>
        <v>520885</v>
      </c>
      <c r="F14" s="77">
        <v>393895.33</v>
      </c>
      <c r="G14" s="77">
        <f>+F14-243278.13</f>
        <v>150617.2</v>
      </c>
      <c r="H14" s="78"/>
    </row>
    <row r="15" spans="1:8" ht="11.25">
      <c r="A15" s="18">
        <v>2300</v>
      </c>
      <c r="B15" s="19" t="s">
        <v>70</v>
      </c>
      <c r="C15" s="77">
        <v>0</v>
      </c>
      <c r="D15" s="77">
        <v>0</v>
      </c>
      <c r="E15" s="77">
        <f t="shared" si="2"/>
        <v>0</v>
      </c>
      <c r="F15" s="77">
        <v>0</v>
      </c>
      <c r="G15" s="77">
        <f aca="true" t="shared" si="3" ref="G15:G21">+F15</f>
        <v>0</v>
      </c>
      <c r="H15" s="78"/>
    </row>
    <row r="16" spans="1:8" ht="11.25">
      <c r="A16" s="18">
        <v>2400</v>
      </c>
      <c r="B16" s="19" t="s">
        <v>71</v>
      </c>
      <c r="C16" s="77">
        <v>65000</v>
      </c>
      <c r="D16" s="77">
        <v>-50000</v>
      </c>
      <c r="E16" s="77">
        <f t="shared" si="2"/>
        <v>15000</v>
      </c>
      <c r="F16" s="77">
        <v>0</v>
      </c>
      <c r="G16" s="77">
        <f t="shared" si="3"/>
        <v>0</v>
      </c>
      <c r="H16" s="78"/>
    </row>
    <row r="17" spans="1:8" ht="11.25">
      <c r="A17" s="18">
        <v>2500</v>
      </c>
      <c r="B17" s="19" t="s">
        <v>72</v>
      </c>
      <c r="C17" s="77">
        <v>0</v>
      </c>
      <c r="D17" s="77">
        <v>0</v>
      </c>
      <c r="E17" s="77">
        <f t="shared" si="2"/>
        <v>0</v>
      </c>
      <c r="F17" s="77">
        <v>0</v>
      </c>
      <c r="G17" s="77">
        <f t="shared" si="3"/>
        <v>0</v>
      </c>
      <c r="H17" s="78"/>
    </row>
    <row r="18" spans="1:8" ht="11.25">
      <c r="A18" s="18">
        <v>2600</v>
      </c>
      <c r="B18" s="19" t="s">
        <v>73</v>
      </c>
      <c r="C18" s="77">
        <v>144000</v>
      </c>
      <c r="D18" s="77">
        <v>-22191</v>
      </c>
      <c r="E18" s="77">
        <f t="shared" si="2"/>
        <v>121809</v>
      </c>
      <c r="F18" s="77">
        <v>64401.32</v>
      </c>
      <c r="G18" s="77">
        <f>+F18-7734.95</f>
        <v>56666.37</v>
      </c>
      <c r="H18" s="78"/>
    </row>
    <row r="19" spans="1:8" ht="11.25">
      <c r="A19" s="18">
        <v>2700</v>
      </c>
      <c r="B19" s="19" t="s">
        <v>74</v>
      </c>
      <c r="C19" s="77">
        <v>13000</v>
      </c>
      <c r="D19" s="77">
        <v>-8000</v>
      </c>
      <c r="E19" s="77">
        <f t="shared" si="2"/>
        <v>5000</v>
      </c>
      <c r="F19" s="77">
        <v>0</v>
      </c>
      <c r="G19" s="77">
        <f t="shared" si="3"/>
        <v>0</v>
      </c>
      <c r="H19" s="78"/>
    </row>
    <row r="20" spans="1:8" ht="11.25">
      <c r="A20" s="18">
        <v>2800</v>
      </c>
      <c r="B20" s="19" t="s">
        <v>75</v>
      </c>
      <c r="C20" s="77">
        <v>0</v>
      </c>
      <c r="D20" s="77">
        <v>0</v>
      </c>
      <c r="E20" s="77">
        <f t="shared" si="2"/>
        <v>0</v>
      </c>
      <c r="F20" s="77">
        <v>0</v>
      </c>
      <c r="G20" s="77">
        <f t="shared" si="3"/>
        <v>0</v>
      </c>
      <c r="H20" s="78"/>
    </row>
    <row r="21" spans="1:8" ht="11.25">
      <c r="A21" s="18">
        <v>2900</v>
      </c>
      <c r="B21" s="19" t="s">
        <v>76</v>
      </c>
      <c r="C21" s="77">
        <v>13000</v>
      </c>
      <c r="D21" s="77">
        <v>-1000</v>
      </c>
      <c r="E21" s="77">
        <f t="shared" si="2"/>
        <v>12000</v>
      </c>
      <c r="F21" s="77">
        <v>3631.02</v>
      </c>
      <c r="G21" s="77">
        <f t="shared" si="3"/>
        <v>3631.02</v>
      </c>
      <c r="H21" s="78"/>
    </row>
    <row r="22" spans="1:8" ht="11.25">
      <c r="A22" s="18">
        <v>3000</v>
      </c>
      <c r="B22" s="19" t="s">
        <v>77</v>
      </c>
      <c r="C22" s="77">
        <f>SUM(C23:C31)</f>
        <v>35213535</v>
      </c>
      <c r="D22" s="77">
        <f>SUM(D23:D31)</f>
        <v>-10130219</v>
      </c>
      <c r="E22" s="77">
        <f>SUM(E23:E31)</f>
        <v>25083316</v>
      </c>
      <c r="F22" s="77">
        <f>SUM(F23:F31)</f>
        <v>18604872.72</v>
      </c>
      <c r="G22" s="77">
        <f>SUM(G23:G31)</f>
        <v>13830724.29</v>
      </c>
      <c r="H22" s="78"/>
    </row>
    <row r="23" spans="1:8" ht="11.25">
      <c r="A23" s="18">
        <v>3100</v>
      </c>
      <c r="B23" s="19" t="s">
        <v>78</v>
      </c>
      <c r="C23" s="77">
        <v>727500</v>
      </c>
      <c r="D23" s="77">
        <v>255000</v>
      </c>
      <c r="E23" s="77">
        <f aca="true" t="shared" si="4" ref="E23:E31">+C23+D23</f>
        <v>982500</v>
      </c>
      <c r="F23" s="77">
        <v>590156.88</v>
      </c>
      <c r="G23" s="77">
        <f>+F23-303574.41</f>
        <v>286582.47000000003</v>
      </c>
      <c r="H23" s="78"/>
    </row>
    <row r="24" spans="1:8" ht="11.25">
      <c r="A24" s="18">
        <v>3200</v>
      </c>
      <c r="B24" s="19" t="s">
        <v>79</v>
      </c>
      <c r="C24" s="77">
        <v>800000</v>
      </c>
      <c r="D24" s="77">
        <v>-205896</v>
      </c>
      <c r="E24" s="77">
        <f t="shared" si="4"/>
        <v>594104</v>
      </c>
      <c r="F24" s="77">
        <v>376172.42</v>
      </c>
      <c r="G24" s="77">
        <f>+F24-208068.96</f>
        <v>168103.46</v>
      </c>
      <c r="H24" s="78"/>
    </row>
    <row r="25" spans="1:8" ht="11.25">
      <c r="A25" s="18">
        <v>3300</v>
      </c>
      <c r="B25" s="19" t="s">
        <v>80</v>
      </c>
      <c r="C25" s="77">
        <v>7946920</v>
      </c>
      <c r="D25" s="77">
        <v>-5599912</v>
      </c>
      <c r="E25" s="77">
        <f t="shared" si="4"/>
        <v>2347008</v>
      </c>
      <c r="F25" s="77">
        <v>1438733.56</v>
      </c>
      <c r="G25" s="77">
        <f>+F25-159100.7</f>
        <v>1279632.86</v>
      </c>
      <c r="H25" s="78"/>
    </row>
    <row r="26" spans="1:8" ht="11.25">
      <c r="A26" s="18">
        <v>3400</v>
      </c>
      <c r="B26" s="19" t="s">
        <v>81</v>
      </c>
      <c r="C26" s="77">
        <v>160732</v>
      </c>
      <c r="D26" s="77">
        <v>-9556</v>
      </c>
      <c r="E26" s="77">
        <f t="shared" si="4"/>
        <v>151176</v>
      </c>
      <c r="F26" s="77">
        <v>81868.23</v>
      </c>
      <c r="G26" s="77">
        <f>+F26-34892.38</f>
        <v>46975.85</v>
      </c>
      <c r="H26" s="78"/>
    </row>
    <row r="27" spans="1:8" ht="11.25">
      <c r="A27" s="18">
        <v>3500</v>
      </c>
      <c r="B27" s="19" t="s">
        <v>82</v>
      </c>
      <c r="C27" s="77">
        <v>1784408</v>
      </c>
      <c r="D27" s="77">
        <v>574303</v>
      </c>
      <c r="E27" s="77">
        <f t="shared" si="4"/>
        <v>2358711</v>
      </c>
      <c r="F27" s="77">
        <v>1222179.21</v>
      </c>
      <c r="G27" s="77">
        <f>+F27-512742.58</f>
        <v>709436.6299999999</v>
      </c>
      <c r="H27" s="78"/>
    </row>
    <row r="28" spans="1:8" ht="11.25">
      <c r="A28" s="18">
        <v>3600</v>
      </c>
      <c r="B28" s="19" t="s">
        <v>83</v>
      </c>
      <c r="C28" s="77">
        <v>2227932</v>
      </c>
      <c r="D28" s="77">
        <v>-157212</v>
      </c>
      <c r="E28" s="77">
        <f t="shared" si="4"/>
        <v>2070720</v>
      </c>
      <c r="F28" s="77">
        <v>1856137.69</v>
      </c>
      <c r="G28" s="77">
        <f>+F28-1057744.47</f>
        <v>798393.22</v>
      </c>
      <c r="H28" s="78"/>
    </row>
    <row r="29" spans="1:8" ht="11.25">
      <c r="A29" s="18">
        <v>3700</v>
      </c>
      <c r="B29" s="19" t="s">
        <v>84</v>
      </c>
      <c r="C29" s="77">
        <v>546300</v>
      </c>
      <c r="D29" s="77">
        <v>-156616</v>
      </c>
      <c r="E29" s="77">
        <f t="shared" si="4"/>
        <v>389684</v>
      </c>
      <c r="F29" s="77">
        <v>305052.02</v>
      </c>
      <c r="G29" s="77">
        <f>+F29-40482.8</f>
        <v>264569.22000000003</v>
      </c>
      <c r="H29" s="78"/>
    </row>
    <row r="30" spans="1:8" ht="11.25">
      <c r="A30" s="18">
        <v>3800</v>
      </c>
      <c r="B30" s="19" t="s">
        <v>85</v>
      </c>
      <c r="C30" s="77">
        <v>20929391</v>
      </c>
      <c r="D30" s="77">
        <v>-5139920</v>
      </c>
      <c r="E30" s="77">
        <f t="shared" si="4"/>
        <v>15789471</v>
      </c>
      <c r="F30" s="77">
        <v>12373093.12</v>
      </c>
      <c r="G30" s="77">
        <f>+F30-2400736.24</f>
        <v>9972356.879999999</v>
      </c>
      <c r="H30" s="78"/>
    </row>
    <row r="31" spans="1:8" ht="11.25">
      <c r="A31" s="18">
        <v>3900</v>
      </c>
      <c r="B31" s="19" t="s">
        <v>86</v>
      </c>
      <c r="C31" s="77">
        <v>90352</v>
      </c>
      <c r="D31" s="77">
        <v>309590</v>
      </c>
      <c r="E31" s="77">
        <f t="shared" si="4"/>
        <v>399942</v>
      </c>
      <c r="F31" s="77">
        <v>361479.59</v>
      </c>
      <c r="G31" s="77">
        <f>+F31-56805.89</f>
        <v>304673.7</v>
      </c>
      <c r="H31" s="78"/>
    </row>
    <row r="32" spans="1:8" ht="11.25">
      <c r="A32" s="18">
        <v>4000</v>
      </c>
      <c r="B32" s="19" t="s">
        <v>87</v>
      </c>
      <c r="C32" s="77">
        <f>SUM(C33:C41)</f>
        <v>595000</v>
      </c>
      <c r="D32" s="77">
        <f>SUM(D33:D41)</f>
        <v>-375000</v>
      </c>
      <c r="E32" s="77">
        <f>SUM(E33:E41)</f>
        <v>220000</v>
      </c>
      <c r="F32" s="77">
        <f>SUM(F33:F41)</f>
        <v>0</v>
      </c>
      <c r="G32" s="77">
        <f>SUM(G33:G41)</f>
        <v>0</v>
      </c>
      <c r="H32" s="78"/>
    </row>
    <row r="33" spans="1:8" ht="11.25">
      <c r="A33" s="18">
        <v>4100</v>
      </c>
      <c r="B33" s="19" t="s">
        <v>88</v>
      </c>
      <c r="C33" s="77">
        <v>0</v>
      </c>
      <c r="D33" s="77">
        <v>0</v>
      </c>
      <c r="E33" s="77">
        <f aca="true" t="shared" si="5" ref="E33:E41">+C33+D33</f>
        <v>0</v>
      </c>
      <c r="F33" s="77">
        <v>0</v>
      </c>
      <c r="G33" s="77">
        <f aca="true" t="shared" si="6" ref="G33:G41">+F33</f>
        <v>0</v>
      </c>
      <c r="H33" s="78"/>
    </row>
    <row r="34" spans="1:8" ht="11.25">
      <c r="A34" s="18">
        <v>4200</v>
      </c>
      <c r="B34" s="19" t="s">
        <v>89</v>
      </c>
      <c r="C34" s="77">
        <v>0</v>
      </c>
      <c r="D34" s="77">
        <v>0</v>
      </c>
      <c r="E34" s="77">
        <f t="shared" si="5"/>
        <v>0</v>
      </c>
      <c r="F34" s="77">
        <v>0</v>
      </c>
      <c r="G34" s="77">
        <f t="shared" si="6"/>
        <v>0</v>
      </c>
      <c r="H34" s="78"/>
    </row>
    <row r="35" spans="1:8" ht="11.25">
      <c r="A35" s="18">
        <v>4300</v>
      </c>
      <c r="B35" s="19" t="s">
        <v>90</v>
      </c>
      <c r="C35" s="77">
        <v>0</v>
      </c>
      <c r="D35" s="77">
        <v>0</v>
      </c>
      <c r="E35" s="77">
        <f t="shared" si="5"/>
        <v>0</v>
      </c>
      <c r="F35" s="77">
        <v>0</v>
      </c>
      <c r="G35" s="77">
        <f t="shared" si="6"/>
        <v>0</v>
      </c>
      <c r="H35" s="78"/>
    </row>
    <row r="36" spans="1:8" ht="11.25">
      <c r="A36" s="18">
        <v>4400</v>
      </c>
      <c r="B36" s="19" t="s">
        <v>91</v>
      </c>
      <c r="C36" s="77">
        <v>595000</v>
      </c>
      <c r="D36" s="77">
        <v>-375000</v>
      </c>
      <c r="E36" s="77">
        <f t="shared" si="5"/>
        <v>220000</v>
      </c>
      <c r="F36" s="77">
        <v>0</v>
      </c>
      <c r="G36" s="77">
        <f t="shared" si="6"/>
        <v>0</v>
      </c>
      <c r="H36" s="78"/>
    </row>
    <row r="37" spans="1:8" ht="11.25">
      <c r="A37" s="18">
        <v>4500</v>
      </c>
      <c r="B37" s="19" t="s">
        <v>92</v>
      </c>
      <c r="C37" s="77">
        <v>0</v>
      </c>
      <c r="D37" s="77">
        <v>0</v>
      </c>
      <c r="E37" s="77">
        <f t="shared" si="5"/>
        <v>0</v>
      </c>
      <c r="F37" s="77">
        <v>0</v>
      </c>
      <c r="G37" s="77">
        <f t="shared" si="6"/>
        <v>0</v>
      </c>
      <c r="H37" s="78"/>
    </row>
    <row r="38" spans="1:8" ht="11.25">
      <c r="A38" s="18">
        <v>4600</v>
      </c>
      <c r="B38" s="19" t="s">
        <v>93</v>
      </c>
      <c r="C38" s="77">
        <v>0</v>
      </c>
      <c r="D38" s="77">
        <v>0</v>
      </c>
      <c r="E38" s="77">
        <f t="shared" si="5"/>
        <v>0</v>
      </c>
      <c r="F38" s="77">
        <v>0</v>
      </c>
      <c r="G38" s="77">
        <f t="shared" si="6"/>
        <v>0</v>
      </c>
      <c r="H38" s="78"/>
    </row>
    <row r="39" spans="1:8" ht="11.25">
      <c r="A39" s="18">
        <v>4700</v>
      </c>
      <c r="B39" s="19" t="s">
        <v>94</v>
      </c>
      <c r="C39" s="77">
        <v>0</v>
      </c>
      <c r="D39" s="77">
        <v>0</v>
      </c>
      <c r="E39" s="77">
        <f t="shared" si="5"/>
        <v>0</v>
      </c>
      <c r="F39" s="77">
        <v>0</v>
      </c>
      <c r="G39" s="77">
        <f t="shared" si="6"/>
        <v>0</v>
      </c>
      <c r="H39" s="78"/>
    </row>
    <row r="40" spans="1:8" ht="11.25">
      <c r="A40" s="18">
        <v>4800</v>
      </c>
      <c r="B40" s="19" t="s">
        <v>95</v>
      </c>
      <c r="C40" s="77">
        <v>0</v>
      </c>
      <c r="D40" s="77">
        <v>0</v>
      </c>
      <c r="E40" s="77">
        <f t="shared" si="5"/>
        <v>0</v>
      </c>
      <c r="F40" s="77">
        <v>0</v>
      </c>
      <c r="G40" s="77">
        <f t="shared" si="6"/>
        <v>0</v>
      </c>
      <c r="H40" s="78"/>
    </row>
    <row r="41" spans="1:8" ht="11.25">
      <c r="A41" s="18">
        <v>4900</v>
      </c>
      <c r="B41" s="19" t="s">
        <v>96</v>
      </c>
      <c r="C41" s="77">
        <v>0</v>
      </c>
      <c r="D41" s="77">
        <v>0</v>
      </c>
      <c r="E41" s="77">
        <f t="shared" si="5"/>
        <v>0</v>
      </c>
      <c r="F41" s="77">
        <v>0</v>
      </c>
      <c r="G41" s="77">
        <f t="shared" si="6"/>
        <v>0</v>
      </c>
      <c r="H41" s="78"/>
    </row>
    <row r="42" spans="1:8" ht="11.25">
      <c r="A42" s="18">
        <v>5000</v>
      </c>
      <c r="B42" s="19" t="s">
        <v>97</v>
      </c>
      <c r="C42" s="77">
        <f>SUM(C43:C51)</f>
        <v>375000</v>
      </c>
      <c r="D42" s="77">
        <f>SUM(D43:D51)</f>
        <v>-335809</v>
      </c>
      <c r="E42" s="77">
        <f>SUM(E43:E51)</f>
        <v>39191</v>
      </c>
      <c r="F42" s="77">
        <f>SUM(F43:F51)</f>
        <v>14190.73</v>
      </c>
      <c r="G42" s="77">
        <f>SUM(G43:G51)</f>
        <v>14190.73</v>
      </c>
      <c r="H42" s="78"/>
    </row>
    <row r="43" spans="1:8" ht="11.25">
      <c r="A43" s="18">
        <v>5100</v>
      </c>
      <c r="B43" s="19" t="s">
        <v>98</v>
      </c>
      <c r="C43" s="77">
        <v>30000</v>
      </c>
      <c r="D43" s="77">
        <v>-22673</v>
      </c>
      <c r="E43" s="77">
        <f aca="true" t="shared" si="7" ref="E43:E51">+C43+D43</f>
        <v>7327</v>
      </c>
      <c r="F43" s="77">
        <v>7326.73</v>
      </c>
      <c r="G43" s="77">
        <f aca="true" t="shared" si="8" ref="G43:G51">+F43</f>
        <v>7326.73</v>
      </c>
      <c r="H43" s="78"/>
    </row>
    <row r="44" spans="1:8" ht="11.25">
      <c r="A44" s="18">
        <v>5200</v>
      </c>
      <c r="B44" s="19" t="s">
        <v>99</v>
      </c>
      <c r="C44" s="77">
        <v>0</v>
      </c>
      <c r="D44" s="77">
        <v>0</v>
      </c>
      <c r="E44" s="77">
        <f t="shared" si="7"/>
        <v>0</v>
      </c>
      <c r="F44" s="77">
        <v>0</v>
      </c>
      <c r="G44" s="77">
        <f t="shared" si="8"/>
        <v>0</v>
      </c>
      <c r="H44" s="78"/>
    </row>
    <row r="45" spans="1:8" ht="11.25">
      <c r="A45" s="18">
        <v>5300</v>
      </c>
      <c r="B45" s="19" t="s">
        <v>100</v>
      </c>
      <c r="C45" s="77">
        <v>0</v>
      </c>
      <c r="D45" s="77">
        <v>0</v>
      </c>
      <c r="E45" s="77">
        <f t="shared" si="7"/>
        <v>0</v>
      </c>
      <c r="F45" s="77">
        <v>0</v>
      </c>
      <c r="G45" s="77">
        <f t="shared" si="8"/>
        <v>0</v>
      </c>
      <c r="H45" s="78"/>
    </row>
    <row r="46" spans="1:8" ht="11.25">
      <c r="A46" s="18">
        <v>5400</v>
      </c>
      <c r="B46" s="19" t="s">
        <v>101</v>
      </c>
      <c r="C46" s="77">
        <v>345000</v>
      </c>
      <c r="D46" s="77">
        <v>-345000</v>
      </c>
      <c r="E46" s="77">
        <f t="shared" si="7"/>
        <v>0</v>
      </c>
      <c r="F46" s="77">
        <v>0</v>
      </c>
      <c r="G46" s="77">
        <f t="shared" si="8"/>
        <v>0</v>
      </c>
      <c r="H46" s="78"/>
    </row>
    <row r="47" spans="1:8" ht="11.25">
      <c r="A47" s="18">
        <v>5500</v>
      </c>
      <c r="B47" s="19" t="s">
        <v>102</v>
      </c>
      <c r="C47" s="77">
        <v>0</v>
      </c>
      <c r="D47" s="77">
        <v>0</v>
      </c>
      <c r="E47" s="77">
        <f t="shared" si="7"/>
        <v>0</v>
      </c>
      <c r="F47" s="77">
        <v>0</v>
      </c>
      <c r="G47" s="77">
        <f t="shared" si="8"/>
        <v>0</v>
      </c>
      <c r="H47" s="78"/>
    </row>
    <row r="48" spans="1:8" ht="11.25">
      <c r="A48" s="18">
        <v>5600</v>
      </c>
      <c r="B48" s="19" t="s">
        <v>103</v>
      </c>
      <c r="C48" s="77">
        <v>0</v>
      </c>
      <c r="D48" s="77">
        <v>31864</v>
      </c>
      <c r="E48" s="77">
        <f t="shared" si="7"/>
        <v>31864</v>
      </c>
      <c r="F48" s="77">
        <v>6864</v>
      </c>
      <c r="G48" s="77">
        <f t="shared" si="8"/>
        <v>6864</v>
      </c>
      <c r="H48" s="78"/>
    </row>
    <row r="49" spans="1:8" ht="11.25">
      <c r="A49" s="18">
        <v>5700</v>
      </c>
      <c r="B49" s="19" t="s">
        <v>104</v>
      </c>
      <c r="C49" s="77">
        <v>0</v>
      </c>
      <c r="D49" s="77">
        <v>0</v>
      </c>
      <c r="E49" s="77">
        <f t="shared" si="7"/>
        <v>0</v>
      </c>
      <c r="F49" s="77">
        <v>0</v>
      </c>
      <c r="G49" s="77">
        <f t="shared" si="8"/>
        <v>0</v>
      </c>
      <c r="H49" s="78"/>
    </row>
    <row r="50" spans="1:8" ht="11.25">
      <c r="A50" s="18">
        <v>5800</v>
      </c>
      <c r="B50" s="19" t="s">
        <v>105</v>
      </c>
      <c r="C50" s="77">
        <v>0</v>
      </c>
      <c r="D50" s="77">
        <v>0</v>
      </c>
      <c r="E50" s="77">
        <f t="shared" si="7"/>
        <v>0</v>
      </c>
      <c r="F50" s="77">
        <v>0</v>
      </c>
      <c r="G50" s="77">
        <f t="shared" si="8"/>
        <v>0</v>
      </c>
      <c r="H50" s="78"/>
    </row>
    <row r="51" spans="1:8" ht="11.25">
      <c r="A51" s="18">
        <v>5900</v>
      </c>
      <c r="B51" s="19" t="s">
        <v>106</v>
      </c>
      <c r="C51" s="77">
        <v>0</v>
      </c>
      <c r="D51" s="77">
        <v>0</v>
      </c>
      <c r="E51" s="77">
        <f t="shared" si="7"/>
        <v>0</v>
      </c>
      <c r="F51" s="77">
        <v>0</v>
      </c>
      <c r="G51" s="77">
        <f t="shared" si="8"/>
        <v>0</v>
      </c>
      <c r="H51" s="78"/>
    </row>
    <row r="52" spans="1:8" ht="11.25">
      <c r="A52" s="18">
        <v>6000</v>
      </c>
      <c r="B52" s="19" t="s">
        <v>129</v>
      </c>
      <c r="C52" s="77">
        <f>SUM(C53:C55)</f>
        <v>41000000</v>
      </c>
      <c r="D52" s="77">
        <f>SUM(D53:D55)</f>
        <v>-41000000</v>
      </c>
      <c r="E52" s="77">
        <f>SUM(E53:E55)</f>
        <v>0</v>
      </c>
      <c r="F52" s="77">
        <f>SUM(F53:F55)</f>
        <v>0</v>
      </c>
      <c r="G52" s="77">
        <f>SUM(G53:G55)</f>
        <v>0</v>
      </c>
      <c r="H52" s="78"/>
    </row>
    <row r="53" spans="1:8" ht="11.25">
      <c r="A53" s="18">
        <v>6100</v>
      </c>
      <c r="B53" s="19" t="s">
        <v>107</v>
      </c>
      <c r="C53" s="77">
        <v>0</v>
      </c>
      <c r="D53" s="77">
        <v>0</v>
      </c>
      <c r="E53" s="77">
        <f>+C53+D53</f>
        <v>0</v>
      </c>
      <c r="F53" s="77">
        <v>0</v>
      </c>
      <c r="G53" s="77">
        <f>+F53</f>
        <v>0</v>
      </c>
      <c r="H53" s="78"/>
    </row>
    <row r="54" spans="1:8" ht="11.25">
      <c r="A54" s="18">
        <v>6200</v>
      </c>
      <c r="B54" s="19" t="s">
        <v>108</v>
      </c>
      <c r="C54" s="77">
        <v>41000000</v>
      </c>
      <c r="D54" s="77">
        <v>-41000000</v>
      </c>
      <c r="E54" s="77">
        <f>+C54+D54</f>
        <v>0</v>
      </c>
      <c r="F54" s="77">
        <v>0</v>
      </c>
      <c r="G54" s="77">
        <f>+F54</f>
        <v>0</v>
      </c>
      <c r="H54" s="78"/>
    </row>
    <row r="55" spans="1:8" ht="11.25">
      <c r="A55" s="18">
        <v>6300</v>
      </c>
      <c r="B55" s="19" t="s">
        <v>109</v>
      </c>
      <c r="C55" s="77">
        <v>0</v>
      </c>
      <c r="D55" s="77">
        <v>0</v>
      </c>
      <c r="E55" s="77">
        <f>+C55+D55</f>
        <v>0</v>
      </c>
      <c r="F55" s="77">
        <v>0</v>
      </c>
      <c r="G55" s="77">
        <f>+F55</f>
        <v>0</v>
      </c>
      <c r="H55" s="78"/>
    </row>
    <row r="56" spans="1:8" ht="11.25">
      <c r="A56" s="18">
        <v>7000</v>
      </c>
      <c r="B56" s="19" t="s">
        <v>110</v>
      </c>
      <c r="C56" s="77">
        <f>SUM(C57:C63)</f>
        <v>0</v>
      </c>
      <c r="D56" s="77">
        <f>SUM(D57:D63)</f>
        <v>0</v>
      </c>
      <c r="E56" s="77">
        <f>SUM(E57:E63)</f>
        <v>0</v>
      </c>
      <c r="F56" s="77">
        <f>SUM(F57:F63)</f>
        <v>0</v>
      </c>
      <c r="G56" s="77">
        <f>SUM(G57:G63)</f>
        <v>0</v>
      </c>
      <c r="H56" s="78"/>
    </row>
    <row r="57" spans="1:8" ht="11.25">
      <c r="A57" s="18">
        <v>7100</v>
      </c>
      <c r="B57" s="19" t="s">
        <v>111</v>
      </c>
      <c r="C57" s="77">
        <v>0</v>
      </c>
      <c r="D57" s="77">
        <v>0</v>
      </c>
      <c r="E57" s="77">
        <f aca="true" t="shared" si="9" ref="E57:E63">+C57+D57</f>
        <v>0</v>
      </c>
      <c r="F57" s="77">
        <v>0</v>
      </c>
      <c r="G57" s="77">
        <f aca="true" t="shared" si="10" ref="G57:G63">+F57</f>
        <v>0</v>
      </c>
      <c r="H57" s="78"/>
    </row>
    <row r="58" spans="1:8" ht="11.25">
      <c r="A58" s="18">
        <v>7200</v>
      </c>
      <c r="B58" s="19" t="s">
        <v>112</v>
      </c>
      <c r="C58" s="77">
        <v>0</v>
      </c>
      <c r="D58" s="77">
        <v>0</v>
      </c>
      <c r="E58" s="77">
        <f t="shared" si="9"/>
        <v>0</v>
      </c>
      <c r="F58" s="77">
        <v>0</v>
      </c>
      <c r="G58" s="77">
        <f t="shared" si="10"/>
        <v>0</v>
      </c>
      <c r="H58" s="78"/>
    </row>
    <row r="59" spans="1:8" ht="11.25">
      <c r="A59" s="18">
        <v>7300</v>
      </c>
      <c r="B59" s="19" t="s">
        <v>113</v>
      </c>
      <c r="C59" s="77">
        <v>0</v>
      </c>
      <c r="D59" s="77">
        <v>0</v>
      </c>
      <c r="E59" s="77">
        <f t="shared" si="9"/>
        <v>0</v>
      </c>
      <c r="F59" s="77">
        <v>0</v>
      </c>
      <c r="G59" s="77">
        <f t="shared" si="10"/>
        <v>0</v>
      </c>
      <c r="H59" s="78"/>
    </row>
    <row r="60" spans="1:8" ht="11.25">
      <c r="A60" s="18">
        <v>7400</v>
      </c>
      <c r="B60" s="19" t="s">
        <v>114</v>
      </c>
      <c r="C60" s="77">
        <v>0</v>
      </c>
      <c r="D60" s="77">
        <v>0</v>
      </c>
      <c r="E60" s="77">
        <f t="shared" si="9"/>
        <v>0</v>
      </c>
      <c r="F60" s="77">
        <v>0</v>
      </c>
      <c r="G60" s="77">
        <f t="shared" si="10"/>
        <v>0</v>
      </c>
      <c r="H60" s="78"/>
    </row>
    <row r="61" spans="1:8" ht="11.25">
      <c r="A61" s="18">
        <v>7500</v>
      </c>
      <c r="B61" s="19" t="s">
        <v>115</v>
      </c>
      <c r="C61" s="77">
        <v>0</v>
      </c>
      <c r="D61" s="77">
        <v>0</v>
      </c>
      <c r="E61" s="77">
        <f t="shared" si="9"/>
        <v>0</v>
      </c>
      <c r="F61" s="77">
        <v>0</v>
      </c>
      <c r="G61" s="77">
        <f t="shared" si="10"/>
        <v>0</v>
      </c>
      <c r="H61" s="78"/>
    </row>
    <row r="62" spans="1:8" ht="11.25">
      <c r="A62" s="18">
        <v>7600</v>
      </c>
      <c r="B62" s="19" t="s">
        <v>116</v>
      </c>
      <c r="C62" s="77">
        <v>0</v>
      </c>
      <c r="D62" s="77">
        <v>0</v>
      </c>
      <c r="E62" s="77">
        <f t="shared" si="9"/>
        <v>0</v>
      </c>
      <c r="F62" s="77">
        <v>0</v>
      </c>
      <c r="G62" s="77">
        <f t="shared" si="10"/>
        <v>0</v>
      </c>
      <c r="H62" s="78"/>
    </row>
    <row r="63" spans="1:8" ht="11.25">
      <c r="A63" s="18">
        <v>7900</v>
      </c>
      <c r="B63" s="19" t="s">
        <v>117</v>
      </c>
      <c r="C63" s="77">
        <v>0</v>
      </c>
      <c r="D63" s="77">
        <v>0</v>
      </c>
      <c r="E63" s="77">
        <f t="shared" si="9"/>
        <v>0</v>
      </c>
      <c r="F63" s="77">
        <v>0</v>
      </c>
      <c r="G63" s="77">
        <f t="shared" si="10"/>
        <v>0</v>
      </c>
      <c r="H63" s="78"/>
    </row>
    <row r="64" spans="1:8" ht="11.25">
      <c r="A64" s="18">
        <v>8000</v>
      </c>
      <c r="B64" s="19" t="s">
        <v>118</v>
      </c>
      <c r="C64" s="77">
        <f>SUM(C65:C67)</f>
        <v>0</v>
      </c>
      <c r="D64" s="77">
        <f>SUM(D65:D67)</f>
        <v>0</v>
      </c>
      <c r="E64" s="77">
        <f>SUM(E65:E67)</f>
        <v>0</v>
      </c>
      <c r="F64" s="77">
        <f>SUM(F65:F67)</f>
        <v>0</v>
      </c>
      <c r="G64" s="77">
        <f>SUM(G65:G67)</f>
        <v>0</v>
      </c>
      <c r="H64" s="78"/>
    </row>
    <row r="65" spans="1:8" ht="11.25">
      <c r="A65" s="18">
        <v>8100</v>
      </c>
      <c r="B65" s="19" t="s">
        <v>119</v>
      </c>
      <c r="C65" s="77">
        <v>0</v>
      </c>
      <c r="D65" s="77">
        <v>0</v>
      </c>
      <c r="E65" s="77">
        <f>+C65+D65</f>
        <v>0</v>
      </c>
      <c r="F65" s="77">
        <v>0</v>
      </c>
      <c r="G65" s="77">
        <f>+F65</f>
        <v>0</v>
      </c>
      <c r="H65" s="78"/>
    </row>
    <row r="66" spans="1:8" ht="11.25">
      <c r="A66" s="18">
        <v>8300</v>
      </c>
      <c r="B66" s="19" t="s">
        <v>120</v>
      </c>
      <c r="C66" s="77">
        <v>0</v>
      </c>
      <c r="D66" s="77">
        <v>0</v>
      </c>
      <c r="E66" s="77">
        <f>+C66+D66</f>
        <v>0</v>
      </c>
      <c r="F66" s="77">
        <v>0</v>
      </c>
      <c r="G66" s="77">
        <f>+F66</f>
        <v>0</v>
      </c>
      <c r="H66" s="78"/>
    </row>
    <row r="67" spans="1:8" ht="11.25">
      <c r="A67" s="18">
        <v>8500</v>
      </c>
      <c r="B67" s="19" t="s">
        <v>121</v>
      </c>
      <c r="C67" s="77">
        <v>0</v>
      </c>
      <c r="D67" s="77">
        <v>0</v>
      </c>
      <c r="E67" s="77">
        <f>+C67+D67</f>
        <v>0</v>
      </c>
      <c r="F67" s="77">
        <v>0</v>
      </c>
      <c r="G67" s="77">
        <f>+F67</f>
        <v>0</v>
      </c>
      <c r="H67" s="78"/>
    </row>
    <row r="68" spans="1:8" ht="11.25">
      <c r="A68" s="18">
        <v>9000</v>
      </c>
      <c r="B68" s="19" t="s">
        <v>130</v>
      </c>
      <c r="C68" s="77">
        <f>SUM(C69:C75)</f>
        <v>0</v>
      </c>
      <c r="D68" s="77">
        <f>SUM(D69:D75)</f>
        <v>0</v>
      </c>
      <c r="E68" s="77">
        <f>SUM(E69:E75)</f>
        <v>0</v>
      </c>
      <c r="F68" s="77">
        <f>SUM(F69:F75)</f>
        <v>0</v>
      </c>
      <c r="G68" s="77">
        <f>SUM(G69:G75)</f>
        <v>0</v>
      </c>
      <c r="H68" s="78"/>
    </row>
    <row r="69" spans="1:8" ht="11.25">
      <c r="A69" s="18">
        <v>9100</v>
      </c>
      <c r="B69" s="19" t="s">
        <v>122</v>
      </c>
      <c r="C69" s="77">
        <v>0</v>
      </c>
      <c r="D69" s="77">
        <v>0</v>
      </c>
      <c r="E69" s="77">
        <f aca="true" t="shared" si="11" ref="E69:E75">+C69+D69</f>
        <v>0</v>
      </c>
      <c r="F69" s="77">
        <v>0</v>
      </c>
      <c r="G69" s="77">
        <f aca="true" t="shared" si="12" ref="G69:G75">+F69</f>
        <v>0</v>
      </c>
      <c r="H69" s="78"/>
    </row>
    <row r="70" spans="1:8" ht="11.25">
      <c r="A70" s="18">
        <v>9200</v>
      </c>
      <c r="B70" s="19" t="s">
        <v>123</v>
      </c>
      <c r="C70" s="77">
        <v>0</v>
      </c>
      <c r="D70" s="77">
        <v>0</v>
      </c>
      <c r="E70" s="77">
        <f t="shared" si="11"/>
        <v>0</v>
      </c>
      <c r="F70" s="77">
        <v>0</v>
      </c>
      <c r="G70" s="77">
        <f t="shared" si="12"/>
        <v>0</v>
      </c>
      <c r="H70" s="78"/>
    </row>
    <row r="71" spans="1:8" ht="11.25">
      <c r="A71" s="18">
        <v>9300</v>
      </c>
      <c r="B71" s="19" t="s">
        <v>124</v>
      </c>
      <c r="C71" s="77">
        <v>0</v>
      </c>
      <c r="D71" s="77">
        <v>0</v>
      </c>
      <c r="E71" s="77">
        <f t="shared" si="11"/>
        <v>0</v>
      </c>
      <c r="F71" s="77">
        <v>0</v>
      </c>
      <c r="G71" s="77">
        <f t="shared" si="12"/>
        <v>0</v>
      </c>
      <c r="H71" s="78"/>
    </row>
    <row r="72" spans="1:8" ht="11.25">
      <c r="A72" s="18">
        <v>9400</v>
      </c>
      <c r="B72" s="19" t="s">
        <v>125</v>
      </c>
      <c r="C72" s="77">
        <v>0</v>
      </c>
      <c r="D72" s="77">
        <v>0</v>
      </c>
      <c r="E72" s="77">
        <f t="shared" si="11"/>
        <v>0</v>
      </c>
      <c r="F72" s="77">
        <v>0</v>
      </c>
      <c r="G72" s="77">
        <f t="shared" si="12"/>
        <v>0</v>
      </c>
      <c r="H72" s="78"/>
    </row>
    <row r="73" spans="1:8" ht="11.25">
      <c r="A73" s="18">
        <v>9500</v>
      </c>
      <c r="B73" s="19" t="s">
        <v>126</v>
      </c>
      <c r="C73" s="77">
        <v>0</v>
      </c>
      <c r="D73" s="77">
        <v>0</v>
      </c>
      <c r="E73" s="77">
        <f t="shared" si="11"/>
        <v>0</v>
      </c>
      <c r="F73" s="77">
        <v>0</v>
      </c>
      <c r="G73" s="77">
        <f t="shared" si="12"/>
        <v>0</v>
      </c>
      <c r="H73" s="78"/>
    </row>
    <row r="74" spans="1:8" ht="11.25">
      <c r="A74" s="18">
        <v>9600</v>
      </c>
      <c r="B74" s="19" t="s">
        <v>127</v>
      </c>
      <c r="C74" s="77">
        <v>0</v>
      </c>
      <c r="D74" s="77">
        <v>0</v>
      </c>
      <c r="E74" s="77">
        <f t="shared" si="11"/>
        <v>0</v>
      </c>
      <c r="F74" s="77">
        <v>0</v>
      </c>
      <c r="G74" s="77">
        <f t="shared" si="12"/>
        <v>0</v>
      </c>
      <c r="H74" s="78"/>
    </row>
    <row r="75" spans="1:8" ht="11.25">
      <c r="A75" s="20">
        <v>9900</v>
      </c>
      <c r="B75" s="21" t="s">
        <v>128</v>
      </c>
      <c r="C75" s="79">
        <v>0</v>
      </c>
      <c r="D75" s="79">
        <v>0</v>
      </c>
      <c r="E75" s="77">
        <f t="shared" si="11"/>
        <v>0</v>
      </c>
      <c r="F75" s="79">
        <v>0</v>
      </c>
      <c r="G75" s="79">
        <f t="shared" si="12"/>
        <v>0</v>
      </c>
      <c r="H75" s="80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21.83203125" style="0" customWidth="1"/>
    <col min="2" max="2" width="51.16015625" style="0" customWidth="1"/>
    <col min="3" max="3" width="27" style="0" customWidth="1"/>
    <col min="4" max="4" width="29.16015625" style="0" customWidth="1"/>
    <col min="5" max="5" width="23.83203125" style="0" customWidth="1"/>
    <col min="6" max="6" width="20.66015625" style="0" customWidth="1"/>
    <col min="7" max="7" width="21.33203125" style="0" customWidth="1"/>
    <col min="8" max="8" width="20.83203125" style="0" customWidth="1"/>
  </cols>
  <sheetData>
    <row r="1" spans="1:8" ht="51.75" customHeight="1">
      <c r="A1" s="69" t="s">
        <v>251</v>
      </c>
      <c r="B1" s="70"/>
      <c r="C1" s="70"/>
      <c r="D1" s="70"/>
      <c r="E1" s="70"/>
      <c r="F1" s="70"/>
      <c r="G1" s="70"/>
      <c r="H1" s="71"/>
    </row>
    <row r="2" spans="1:8" ht="45">
      <c r="A2" s="72" t="s">
        <v>16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7">
        <v>900001</v>
      </c>
      <c r="B3" s="8" t="s">
        <v>12</v>
      </c>
      <c r="C3" s="9"/>
      <c r="D3" s="9"/>
      <c r="E3" s="9"/>
      <c r="F3" s="9"/>
      <c r="G3" s="9"/>
      <c r="H3" s="76">
        <f>SUM(H4:H8)</f>
        <v>0</v>
      </c>
    </row>
    <row r="4" spans="1:8" ht="11.25">
      <c r="A4" s="22">
        <v>1</v>
      </c>
      <c r="B4" s="23" t="s">
        <v>14</v>
      </c>
      <c r="C4" s="40"/>
      <c r="D4" s="40"/>
      <c r="E4" s="40"/>
      <c r="F4" s="40"/>
      <c r="G4" s="40"/>
      <c r="H4" s="41"/>
    </row>
    <row r="5" spans="1:8" ht="11.25">
      <c r="A5" s="22">
        <v>2</v>
      </c>
      <c r="B5" s="23" t="s">
        <v>15</v>
      </c>
      <c r="C5" s="40"/>
      <c r="D5" s="40"/>
      <c r="E5" s="40"/>
      <c r="F5" s="40"/>
      <c r="G5" s="40"/>
      <c r="H5" s="41"/>
    </row>
    <row r="6" spans="1:8" ht="11.25">
      <c r="A6" s="22">
        <v>3</v>
      </c>
      <c r="B6" s="23" t="s">
        <v>17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41"/>
    </row>
    <row r="7" spans="1:8" ht="11.25">
      <c r="A7" s="22">
        <v>4</v>
      </c>
      <c r="B7" s="23" t="s">
        <v>132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41"/>
    </row>
    <row r="8" spans="1:8" ht="11.25">
      <c r="A8" s="24">
        <v>5</v>
      </c>
      <c r="B8" s="25" t="s">
        <v>119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42"/>
    </row>
    <row r="9" spans="3:7" ht="11.25">
      <c r="C9" s="81"/>
      <c r="D9" s="81"/>
      <c r="E9" s="81"/>
      <c r="F9" s="81"/>
      <c r="G9" s="8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5" sqref="B5"/>
    </sheetView>
  </sheetViews>
  <sheetFormatPr defaultColWidth="12" defaultRowHeight="11.25"/>
  <cols>
    <col min="1" max="1" width="7.16015625" style="0" bestFit="1" customWidth="1"/>
    <col min="2" max="2" width="51" style="0" customWidth="1"/>
    <col min="3" max="3" width="11.16015625" style="0" bestFit="1" customWidth="1"/>
    <col min="4" max="4" width="15.83203125" style="0" bestFit="1" customWidth="1"/>
    <col min="5" max="5" width="12.5" style="0" bestFit="1" customWidth="1"/>
    <col min="6" max="6" width="12" style="0" bestFit="1" customWidth="1"/>
    <col min="7" max="7" width="8.83203125" style="0" bestFit="1" customWidth="1"/>
    <col min="8" max="8" width="13.83203125" style="0" bestFit="1" customWidth="1"/>
  </cols>
  <sheetData>
    <row r="1" spans="1:8" ht="41.25" customHeight="1">
      <c r="A1" s="69" t="s">
        <v>250</v>
      </c>
      <c r="B1" s="70"/>
      <c r="C1" s="70"/>
      <c r="D1" s="70"/>
      <c r="E1" s="70"/>
      <c r="F1" s="70"/>
      <c r="G1" s="70"/>
      <c r="H1" s="71"/>
    </row>
    <row r="2" spans="1:8" ht="22.5">
      <c r="A2" s="72" t="s">
        <v>0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7">
        <v>900001</v>
      </c>
      <c r="B3" s="10" t="s">
        <v>12</v>
      </c>
      <c r="C3" s="75"/>
      <c r="D3" s="75"/>
      <c r="E3" s="75"/>
      <c r="F3" s="75"/>
      <c r="G3" s="75"/>
      <c r="H3" s="76">
        <v>0</v>
      </c>
    </row>
    <row r="4" spans="1:8" ht="11.25">
      <c r="A4" s="26">
        <v>1</v>
      </c>
      <c r="B4" s="27" t="s">
        <v>32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8"/>
    </row>
    <row r="5" spans="1:8" ht="11.25">
      <c r="A5" s="28">
        <v>11</v>
      </c>
      <c r="B5" s="29" t="s">
        <v>134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8"/>
    </row>
    <row r="6" spans="1:8" ht="11.25">
      <c r="A6" s="28">
        <v>12</v>
      </c>
      <c r="B6" s="29" t="s">
        <v>33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8"/>
    </row>
    <row r="7" spans="1:8" ht="11.25">
      <c r="A7" s="28">
        <v>13</v>
      </c>
      <c r="B7" s="29" t="s">
        <v>135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8"/>
    </row>
    <row r="8" spans="1:8" ht="11.25">
      <c r="A8" s="28">
        <v>14</v>
      </c>
      <c r="B8" s="29" t="s">
        <v>18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8"/>
    </row>
    <row r="9" spans="1:8" ht="11.25">
      <c r="A9" s="28">
        <v>15</v>
      </c>
      <c r="B9" s="29" t="s">
        <v>39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8"/>
    </row>
    <row r="10" spans="1:8" ht="11.25">
      <c r="A10" s="28">
        <v>16</v>
      </c>
      <c r="B10" s="29" t="s">
        <v>34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8"/>
    </row>
    <row r="11" spans="1:8" ht="11.25">
      <c r="A11" s="28">
        <v>17</v>
      </c>
      <c r="B11" s="29" t="s">
        <v>136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8"/>
    </row>
    <row r="12" spans="1:8" ht="11.25">
      <c r="A12" s="28">
        <v>18</v>
      </c>
      <c r="B12" s="29" t="s">
        <v>35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8"/>
    </row>
    <row r="13" spans="1:8" ht="11.25">
      <c r="A13" s="26">
        <v>2</v>
      </c>
      <c r="B13" s="27" t="s">
        <v>36</v>
      </c>
      <c r="C13" s="77"/>
      <c r="D13" s="77"/>
      <c r="E13" s="77"/>
      <c r="F13" s="77"/>
      <c r="G13" s="77"/>
      <c r="H13" s="78"/>
    </row>
    <row r="14" spans="1:8" ht="11.25">
      <c r="A14" s="28">
        <v>21</v>
      </c>
      <c r="B14" s="29" t="s">
        <v>137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8"/>
    </row>
    <row r="15" spans="1:8" ht="11.25">
      <c r="A15" s="28">
        <v>22</v>
      </c>
      <c r="B15" s="29" t="s">
        <v>47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8"/>
    </row>
    <row r="16" spans="1:8" ht="11.25">
      <c r="A16" s="28">
        <v>23</v>
      </c>
      <c r="B16" s="29" t="s">
        <v>37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8"/>
    </row>
    <row r="17" spans="1:8" ht="11.25">
      <c r="A17" s="28">
        <v>24</v>
      </c>
      <c r="B17" s="29" t="s">
        <v>138</v>
      </c>
      <c r="C17" s="77"/>
      <c r="D17" s="77"/>
      <c r="E17" s="77"/>
      <c r="F17" s="77"/>
      <c r="G17" s="77"/>
      <c r="H17" s="78"/>
    </row>
    <row r="18" spans="1:8" ht="11.25">
      <c r="A18" s="28">
        <v>25</v>
      </c>
      <c r="B18" s="29" t="s">
        <v>139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8"/>
    </row>
    <row r="19" spans="1:8" ht="11.25">
      <c r="A19" s="28">
        <v>26</v>
      </c>
      <c r="B19" s="29" t="s">
        <v>140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8"/>
    </row>
    <row r="20" spans="1:8" ht="11.25">
      <c r="A20" s="28">
        <v>27</v>
      </c>
      <c r="B20" s="29" t="s">
        <v>19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8"/>
    </row>
    <row r="21" spans="1:8" ht="11.25">
      <c r="A21" s="26">
        <v>3</v>
      </c>
      <c r="B21" s="27" t="s">
        <v>141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8"/>
    </row>
    <row r="22" spans="1:8" ht="11.25">
      <c r="A22" s="28">
        <v>31</v>
      </c>
      <c r="B22" s="29" t="s">
        <v>48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8"/>
    </row>
    <row r="23" spans="1:8" ht="11.25">
      <c r="A23" s="28">
        <v>32</v>
      </c>
      <c r="B23" s="29" t="s">
        <v>40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8"/>
    </row>
    <row r="24" spans="1:8" ht="11.25">
      <c r="A24" s="28">
        <v>33</v>
      </c>
      <c r="B24" s="29" t="s">
        <v>49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8"/>
    </row>
    <row r="25" spans="1:8" ht="11.25">
      <c r="A25" s="28">
        <v>34</v>
      </c>
      <c r="B25" s="29" t="s">
        <v>142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8"/>
    </row>
    <row r="26" spans="1:8" ht="11.25">
      <c r="A26" s="28">
        <v>35</v>
      </c>
      <c r="B26" s="29" t="s">
        <v>38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8"/>
    </row>
    <row r="27" spans="1:8" ht="11.25">
      <c r="A27" s="28">
        <v>36</v>
      </c>
      <c r="B27" s="29" t="s">
        <v>20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8"/>
    </row>
    <row r="28" spans="1:8" ht="11.25">
      <c r="A28" s="28">
        <v>37</v>
      </c>
      <c r="B28" s="29" t="s">
        <v>21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8"/>
    </row>
    <row r="29" spans="1:8" ht="11.25">
      <c r="A29" s="28">
        <v>38</v>
      </c>
      <c r="B29" s="29" t="s">
        <v>143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8"/>
    </row>
    <row r="30" spans="1:8" ht="11.25">
      <c r="A30" s="28">
        <v>39</v>
      </c>
      <c r="B30" s="29" t="s">
        <v>50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8"/>
    </row>
    <row r="31" spans="1:8" ht="11.25">
      <c r="A31" s="26">
        <v>4</v>
      </c>
      <c r="B31" s="27" t="s">
        <v>51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8"/>
    </row>
    <row r="32" spans="1:8" ht="22.5">
      <c r="A32" s="28">
        <v>41</v>
      </c>
      <c r="B32" s="29" t="s">
        <v>144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8"/>
    </row>
    <row r="33" spans="1:8" ht="22.5">
      <c r="A33" s="28">
        <v>42</v>
      </c>
      <c r="B33" s="29" t="s">
        <v>41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8"/>
    </row>
    <row r="34" spans="1:8" ht="11.25">
      <c r="A34" s="28">
        <v>43</v>
      </c>
      <c r="B34" s="29" t="s">
        <v>52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8"/>
    </row>
    <row r="35" spans="1:8" ht="11.25">
      <c r="A35" s="30">
        <v>44</v>
      </c>
      <c r="B35" s="31" t="s">
        <v>22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80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4" sqref="B14"/>
    </sheetView>
  </sheetViews>
  <sheetFormatPr defaultColWidth="12" defaultRowHeight="11.25"/>
  <cols>
    <col min="1" max="1" width="21.16015625" style="0" customWidth="1"/>
    <col min="2" max="2" width="82.83203125" style="0" customWidth="1"/>
    <col min="4" max="4" width="19.66015625" style="0" customWidth="1"/>
    <col min="5" max="5" width="19.33203125" style="0" customWidth="1"/>
    <col min="6" max="6" width="18.83203125" style="0" customWidth="1"/>
    <col min="8" max="8" width="21.83203125" style="0" customWidth="1"/>
  </cols>
  <sheetData>
    <row r="1" spans="1:8" ht="33.75" customHeight="1">
      <c r="A1" s="69" t="s">
        <v>257</v>
      </c>
      <c r="B1" s="70"/>
      <c r="C1" s="70"/>
      <c r="D1" s="70"/>
      <c r="E1" s="70"/>
      <c r="F1" s="70"/>
      <c r="G1" s="70"/>
      <c r="H1" s="71"/>
    </row>
    <row r="2" spans="1:8" ht="45">
      <c r="A2" s="73" t="s">
        <v>31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7">
        <v>900001</v>
      </c>
      <c r="B3" s="8" t="s">
        <v>12</v>
      </c>
      <c r="C3" s="75">
        <f aca="true" t="shared" si="0" ref="C3:H3">C4+C6</f>
        <v>0</v>
      </c>
      <c r="D3" s="75">
        <f t="shared" si="0"/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6">
        <f t="shared" si="0"/>
        <v>0</v>
      </c>
    </row>
    <row r="4" spans="1:8" ht="11.25">
      <c r="A4" s="36">
        <v>900002</v>
      </c>
      <c r="B4" s="37" t="s">
        <v>56</v>
      </c>
      <c r="C4" s="82">
        <f aca="true" t="shared" si="1" ref="C4:H4">+C5</f>
        <v>0</v>
      </c>
      <c r="D4" s="82">
        <f t="shared" si="1"/>
        <v>0</v>
      </c>
      <c r="E4" s="82">
        <f t="shared" si="1"/>
        <v>0</v>
      </c>
      <c r="F4" s="82">
        <f t="shared" si="1"/>
        <v>0</v>
      </c>
      <c r="G4" s="82">
        <f t="shared" si="1"/>
        <v>0</v>
      </c>
      <c r="H4" s="83">
        <f t="shared" si="1"/>
        <v>0</v>
      </c>
    </row>
    <row r="5" spans="1:8" ht="11.25">
      <c r="A5" s="35">
        <v>31111</v>
      </c>
      <c r="B5" s="34" t="s">
        <v>55</v>
      </c>
      <c r="C5" s="77"/>
      <c r="D5" s="77"/>
      <c r="E5" s="77"/>
      <c r="F5" s="77"/>
      <c r="G5" s="77"/>
      <c r="H5" s="78"/>
    </row>
    <row r="6" spans="1:8" ht="11.25">
      <c r="A6" s="36">
        <v>900003</v>
      </c>
      <c r="B6" s="37" t="s">
        <v>44</v>
      </c>
      <c r="C6" s="82">
        <f aca="true" t="shared" si="2" ref="C6:H6">SUM(C7:C12)</f>
        <v>0</v>
      </c>
      <c r="D6" s="82">
        <f t="shared" si="2"/>
        <v>0</v>
      </c>
      <c r="E6" s="82">
        <f t="shared" si="2"/>
        <v>0</v>
      </c>
      <c r="F6" s="82">
        <f t="shared" si="2"/>
        <v>0</v>
      </c>
      <c r="G6" s="82">
        <f t="shared" si="2"/>
        <v>0</v>
      </c>
      <c r="H6" s="83">
        <f t="shared" si="2"/>
        <v>0</v>
      </c>
    </row>
    <row r="7" spans="1:8" ht="11.25">
      <c r="A7" s="35">
        <v>31120</v>
      </c>
      <c r="B7" s="34" t="s">
        <v>28</v>
      </c>
      <c r="C7" s="11"/>
      <c r="D7" s="11"/>
      <c r="E7" s="11"/>
      <c r="F7" s="11"/>
      <c r="G7" s="11"/>
      <c r="H7" s="12"/>
    </row>
    <row r="8" spans="1:8" ht="11.25">
      <c r="A8" s="35">
        <v>31210</v>
      </c>
      <c r="B8" s="34" t="s">
        <v>45</v>
      </c>
      <c r="C8" s="11"/>
      <c r="D8" s="11"/>
      <c r="E8" s="11"/>
      <c r="F8" s="11"/>
      <c r="G8" s="11"/>
      <c r="H8" s="12"/>
    </row>
    <row r="9" spans="1:8" ht="11.25">
      <c r="A9" s="35">
        <v>31220</v>
      </c>
      <c r="B9" s="34" t="s">
        <v>46</v>
      </c>
      <c r="C9" s="11"/>
      <c r="D9" s="11"/>
      <c r="E9" s="11"/>
      <c r="F9" s="11"/>
      <c r="G9" s="11"/>
      <c r="H9" s="12"/>
    </row>
    <row r="10" spans="1:8" ht="11.25">
      <c r="A10" s="35">
        <v>32200</v>
      </c>
      <c r="B10" s="34" t="s">
        <v>53</v>
      </c>
      <c r="C10" s="11"/>
      <c r="D10" s="11"/>
      <c r="E10" s="11"/>
      <c r="F10" s="11"/>
      <c r="G10" s="11"/>
      <c r="H10" s="12"/>
    </row>
    <row r="11" spans="1:8" ht="11.25">
      <c r="A11" s="35">
        <v>32300</v>
      </c>
      <c r="B11" s="34" t="s">
        <v>54</v>
      </c>
      <c r="C11" s="11"/>
      <c r="D11" s="11"/>
      <c r="E11" s="11"/>
      <c r="F11" s="11"/>
      <c r="G11" s="11"/>
      <c r="H11" s="12"/>
    </row>
    <row r="12" spans="1:8" ht="11.25">
      <c r="A12" s="38">
        <v>32400</v>
      </c>
      <c r="B12" s="39" t="s">
        <v>30</v>
      </c>
      <c r="C12" s="13"/>
      <c r="D12" s="13"/>
      <c r="E12" s="13"/>
      <c r="F12" s="13"/>
      <c r="G12" s="13"/>
      <c r="H12" s="14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6" sqref="B26"/>
    </sheetView>
  </sheetViews>
  <sheetFormatPr defaultColWidth="12" defaultRowHeight="11.25"/>
  <cols>
    <col min="2" max="2" width="81.5" style="0" customWidth="1"/>
    <col min="3" max="3" width="14.16015625" style="0" customWidth="1"/>
    <col min="4" max="4" width="22.16015625" style="0" customWidth="1"/>
    <col min="5" max="5" width="19.33203125" style="0" customWidth="1"/>
    <col min="6" max="6" width="21.33203125" style="0" customWidth="1"/>
    <col min="8" max="8" width="19.66015625" style="0" customWidth="1"/>
  </cols>
  <sheetData>
    <row r="1" spans="1:8" ht="53.25" customHeight="1">
      <c r="A1" s="69" t="s">
        <v>257</v>
      </c>
      <c r="B1" s="70"/>
      <c r="C1" s="70"/>
      <c r="D1" s="70"/>
      <c r="E1" s="70"/>
      <c r="F1" s="70"/>
      <c r="G1" s="70"/>
      <c r="H1" s="71"/>
    </row>
    <row r="2" spans="1:8" ht="45">
      <c r="A2" s="73" t="s">
        <v>31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44">
        <v>900001</v>
      </c>
      <c r="B3" s="8" t="s">
        <v>12</v>
      </c>
      <c r="C3" s="75">
        <f aca="true" t="shared" si="0" ref="C3:H3">C4+C9</f>
        <v>0</v>
      </c>
      <c r="D3" s="75">
        <f t="shared" si="0"/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6">
        <f t="shared" si="0"/>
        <v>0</v>
      </c>
    </row>
    <row r="4" spans="1:8" ht="11.25">
      <c r="A4" s="45">
        <v>21110</v>
      </c>
      <c r="B4" s="37" t="s">
        <v>57</v>
      </c>
      <c r="C4" s="82">
        <f aca="true" t="shared" si="1" ref="C4:H4">SUM(C5:C8)</f>
        <v>0</v>
      </c>
      <c r="D4" s="82">
        <f t="shared" si="1"/>
        <v>0</v>
      </c>
      <c r="E4" s="82">
        <f t="shared" si="1"/>
        <v>0</v>
      </c>
      <c r="F4" s="82">
        <f t="shared" si="1"/>
        <v>0</v>
      </c>
      <c r="G4" s="82">
        <f t="shared" si="1"/>
        <v>0</v>
      </c>
      <c r="H4" s="83">
        <f t="shared" si="1"/>
        <v>0</v>
      </c>
    </row>
    <row r="5" spans="1:8" ht="11.25">
      <c r="A5" s="45">
        <v>21111</v>
      </c>
      <c r="B5" s="43" t="s">
        <v>23</v>
      </c>
      <c r="C5" s="77"/>
      <c r="D5" s="77"/>
      <c r="E5" s="77"/>
      <c r="F5" s="77"/>
      <c r="G5" s="77"/>
      <c r="H5" s="78"/>
    </row>
    <row r="6" spans="1:8" ht="11.25">
      <c r="A6" s="45">
        <v>21112</v>
      </c>
      <c r="B6" s="43" t="s">
        <v>24</v>
      </c>
      <c r="C6" s="77"/>
      <c r="D6" s="77"/>
      <c r="E6" s="77"/>
      <c r="F6" s="77"/>
      <c r="G6" s="77"/>
      <c r="H6" s="78"/>
    </row>
    <row r="7" spans="1:8" ht="11.25">
      <c r="A7" s="45">
        <v>21113</v>
      </c>
      <c r="B7" s="43" t="s">
        <v>25</v>
      </c>
      <c r="C7" s="77"/>
      <c r="D7" s="77"/>
      <c r="E7" s="77"/>
      <c r="F7" s="77"/>
      <c r="G7" s="77"/>
      <c r="H7" s="78"/>
    </row>
    <row r="8" spans="1:8" ht="11.25">
      <c r="A8" s="45">
        <v>21114</v>
      </c>
      <c r="B8" s="43" t="s">
        <v>26</v>
      </c>
      <c r="C8" s="77"/>
      <c r="D8" s="77"/>
      <c r="E8" s="77"/>
      <c r="F8" s="77"/>
      <c r="G8" s="77"/>
      <c r="H8" s="78"/>
    </row>
    <row r="9" spans="1:8" ht="11.25">
      <c r="A9" s="46">
        <v>900002</v>
      </c>
      <c r="B9" s="37" t="s">
        <v>44</v>
      </c>
      <c r="C9" s="82">
        <f aca="true" t="shared" si="2" ref="C9:H9">SUM(C10:C16)</f>
        <v>0</v>
      </c>
      <c r="D9" s="82">
        <f t="shared" si="2"/>
        <v>0</v>
      </c>
      <c r="E9" s="82">
        <f t="shared" si="2"/>
        <v>0</v>
      </c>
      <c r="F9" s="82">
        <f t="shared" si="2"/>
        <v>0</v>
      </c>
      <c r="G9" s="82">
        <f t="shared" si="2"/>
        <v>0</v>
      </c>
      <c r="H9" s="83">
        <f t="shared" si="2"/>
        <v>0</v>
      </c>
    </row>
    <row r="10" spans="1:8" ht="11.25">
      <c r="A10" s="45">
        <v>21120</v>
      </c>
      <c r="B10" s="43" t="s">
        <v>28</v>
      </c>
      <c r="C10" s="11"/>
      <c r="D10" s="11"/>
      <c r="E10" s="11"/>
      <c r="F10" s="11"/>
      <c r="G10" s="11"/>
      <c r="H10" s="12"/>
    </row>
    <row r="11" spans="1:8" ht="11.25">
      <c r="A11" s="45">
        <v>21130</v>
      </c>
      <c r="B11" s="43" t="s">
        <v>27</v>
      </c>
      <c r="C11" s="11"/>
      <c r="D11" s="11"/>
      <c r="E11" s="11"/>
      <c r="F11" s="11"/>
      <c r="G11" s="11"/>
      <c r="H11" s="12"/>
    </row>
    <row r="12" spans="1:8" ht="11.25">
      <c r="A12" s="45">
        <v>21210</v>
      </c>
      <c r="B12" s="43" t="s">
        <v>29</v>
      </c>
      <c r="C12" s="11"/>
      <c r="D12" s="11"/>
      <c r="E12" s="11"/>
      <c r="F12" s="11"/>
      <c r="G12" s="11"/>
      <c r="H12" s="12"/>
    </row>
    <row r="13" spans="1:8" ht="11.25">
      <c r="A13" s="45">
        <v>21220</v>
      </c>
      <c r="B13" s="43" t="s">
        <v>42</v>
      </c>
      <c r="C13" s="11"/>
      <c r="D13" s="11"/>
      <c r="E13" s="11"/>
      <c r="F13" s="11"/>
      <c r="G13" s="11"/>
      <c r="H13" s="12"/>
    </row>
    <row r="14" spans="1:8" ht="11.25">
      <c r="A14" s="45">
        <v>22200</v>
      </c>
      <c r="B14" s="43" t="s">
        <v>43</v>
      </c>
      <c r="C14" s="11"/>
      <c r="D14" s="11"/>
      <c r="E14" s="11"/>
      <c r="F14" s="11"/>
      <c r="G14" s="11"/>
      <c r="H14" s="12"/>
    </row>
    <row r="15" spans="1:8" ht="11.25">
      <c r="A15" s="47">
        <v>22300</v>
      </c>
      <c r="B15" s="48" t="s">
        <v>58</v>
      </c>
      <c r="C15" s="11"/>
      <c r="D15" s="11"/>
      <c r="E15" s="11"/>
      <c r="F15" s="11"/>
      <c r="G15" s="11"/>
      <c r="H15" s="12"/>
    </row>
    <row r="16" spans="1:8" ht="11.25">
      <c r="A16" s="49">
        <v>22400</v>
      </c>
      <c r="B16" s="50" t="s">
        <v>30</v>
      </c>
      <c r="C16" s="13"/>
      <c r="D16" s="13"/>
      <c r="E16" s="13"/>
      <c r="F16" s="13"/>
      <c r="G16" s="13"/>
      <c r="H16" s="14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18" sqref="C18"/>
    </sheetView>
  </sheetViews>
  <sheetFormatPr defaultColWidth="12" defaultRowHeight="11.25"/>
  <cols>
    <col min="2" max="2" width="41.66015625" style="0" customWidth="1"/>
    <col min="4" max="4" width="26.16015625" style="0" customWidth="1"/>
    <col min="5" max="5" width="22.33203125" style="0" customWidth="1"/>
    <col min="6" max="6" width="19.83203125" style="0" customWidth="1"/>
    <col min="7" max="7" width="22.16015625" style="0" customWidth="1"/>
    <col min="8" max="8" width="29.5" style="0" customWidth="1"/>
  </cols>
  <sheetData>
    <row r="1" spans="1:8" ht="47.25" customHeight="1">
      <c r="A1" s="69" t="s">
        <v>249</v>
      </c>
      <c r="B1" s="70"/>
      <c r="C1" s="70"/>
      <c r="D1" s="70"/>
      <c r="E1" s="70"/>
      <c r="F1" s="70"/>
      <c r="G1" s="70"/>
      <c r="H1" s="71"/>
    </row>
    <row r="2" spans="1:8" ht="22.5">
      <c r="A2" s="73" t="s">
        <v>2</v>
      </c>
      <c r="B2" s="72" t="s">
        <v>4</v>
      </c>
      <c r="C2" s="74" t="s">
        <v>5</v>
      </c>
      <c r="D2" s="74" t="s">
        <v>131</v>
      </c>
      <c r="E2" s="74" t="s">
        <v>6</v>
      </c>
      <c r="F2" s="74" t="s">
        <v>8</v>
      </c>
      <c r="G2" s="74" t="s">
        <v>10</v>
      </c>
      <c r="H2" s="74" t="s">
        <v>11</v>
      </c>
    </row>
    <row r="3" spans="1:8" ht="11.25">
      <c r="A3" s="16">
        <v>900001</v>
      </c>
      <c r="B3" s="3" t="s">
        <v>12</v>
      </c>
      <c r="C3" s="5"/>
      <c r="D3" s="5"/>
      <c r="E3" s="5"/>
      <c r="F3" s="5"/>
      <c r="G3" s="5"/>
      <c r="H3" s="63">
        <v>0</v>
      </c>
    </row>
    <row r="4" spans="1:8" ht="11.25">
      <c r="A4" s="1"/>
      <c r="B4" s="1"/>
      <c r="C4" s="32"/>
      <c r="D4" s="32"/>
      <c r="E4" s="32"/>
      <c r="F4" s="32"/>
      <c r="G4" s="32"/>
      <c r="H4" s="32"/>
    </row>
    <row r="5" spans="1:8" ht="11.25">
      <c r="A5" s="1" t="s">
        <v>149</v>
      </c>
      <c r="B5" s="1" t="s">
        <v>145</v>
      </c>
      <c r="C5" s="32"/>
      <c r="D5" s="32"/>
      <c r="E5" s="32"/>
      <c r="F5" s="32"/>
      <c r="G5" s="32"/>
      <c r="H5" s="32"/>
    </row>
    <row r="6" spans="1:8" ht="11.25">
      <c r="A6" s="1" t="s">
        <v>209</v>
      </c>
      <c r="B6" s="1" t="s">
        <v>206</v>
      </c>
      <c r="C6" s="32"/>
      <c r="D6" s="32"/>
      <c r="E6" s="32"/>
      <c r="F6" s="32"/>
      <c r="G6" s="32"/>
      <c r="H6" s="32"/>
    </row>
    <row r="7" spans="1:8" ht="11.25">
      <c r="A7" s="1" t="s">
        <v>227</v>
      </c>
      <c r="B7" s="1" t="s">
        <v>224</v>
      </c>
      <c r="C7" s="32"/>
      <c r="D7" s="32"/>
      <c r="E7" s="32"/>
      <c r="F7" s="32"/>
      <c r="G7" s="32"/>
      <c r="H7" s="32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2014-02-10T03:37:14Z</dcterms:created>
  <dcterms:modified xsi:type="dcterms:W3CDTF">2017-04-19T19:58:56Z</dcterms:modified>
  <cp:category/>
  <cp:version/>
  <cp:contentType/>
  <cp:contentStatus/>
</cp:coreProperties>
</file>